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-15" yWindow="2895" windowWidth="20730" windowHeight="9780" activeTab="1"/>
  </bookViews>
  <sheets>
    <sheet name="Աղյուսակ 1" sheetId="28" r:id="rId1"/>
    <sheet name="աղյուսակ 2" sheetId="29" r:id="rId2"/>
  </sheets>
  <definedNames>
    <definedName name="AgencyCode">#REF!</definedName>
    <definedName name="AgencyName">#REF!</definedName>
    <definedName name="Functional1">#REF!</definedName>
    <definedName name="PANature">#REF!</definedName>
    <definedName name="PAType">#REF!</definedName>
    <definedName name="Performance2">#REF!</definedName>
    <definedName name="PerformanceType">#REF!</definedName>
  </definedNames>
  <calcPr calcId="144525"/>
</workbook>
</file>

<file path=xl/calcChain.xml><?xml version="1.0" encoding="utf-8"?>
<calcChain xmlns="http://schemas.openxmlformats.org/spreadsheetml/2006/main">
  <c r="F12" i="29" l="1"/>
  <c r="K8" i="28"/>
  <c r="K4" i="28"/>
  <c r="T8" i="28"/>
  <c r="T21" i="28"/>
  <c r="U21" i="28"/>
  <c r="V21" i="28"/>
  <c r="T40" i="28" l="1"/>
  <c r="U40" i="28"/>
  <c r="V40" i="28"/>
  <c r="V29" i="28" l="1"/>
  <c r="U29" i="28"/>
  <c r="T29" i="28"/>
  <c r="J29" i="28"/>
  <c r="G28" i="28" l="1"/>
  <c r="G41" i="28" l="1"/>
  <c r="G37" i="28" s="1"/>
  <c r="G33" i="28"/>
  <c r="G34" i="28"/>
  <c r="G35" i="28"/>
  <c r="G36" i="28"/>
  <c r="G32" i="28"/>
  <c r="H37" i="28"/>
  <c r="H22" i="28"/>
  <c r="H8" i="28" s="1"/>
  <c r="H4" i="28" s="1"/>
  <c r="D7" i="29" s="1"/>
  <c r="I38" i="28"/>
  <c r="J38" i="28"/>
  <c r="I41" i="28"/>
  <c r="J41" i="28" s="1"/>
  <c r="I39" i="28"/>
  <c r="J39" i="28" s="1"/>
  <c r="I23" i="28"/>
  <c r="J23" i="28" s="1"/>
  <c r="I9" i="28"/>
  <c r="I10" i="28"/>
  <c r="J10" i="28" s="1"/>
  <c r="I11" i="28"/>
  <c r="J11" i="28" s="1"/>
  <c r="I14" i="28"/>
  <c r="J14" i="28" s="1"/>
  <c r="I15" i="28"/>
  <c r="J15" i="28" s="1"/>
  <c r="I16" i="28"/>
  <c r="J16" i="28" s="1"/>
  <c r="I17" i="28"/>
  <c r="J17" i="28"/>
  <c r="I18" i="28"/>
  <c r="J18" i="28" s="1"/>
  <c r="I19" i="28"/>
  <c r="J19" i="28" s="1"/>
  <c r="I20" i="28"/>
  <c r="J20" i="28" s="1"/>
  <c r="I13" i="28"/>
  <c r="J13" i="28" s="1"/>
  <c r="I12" i="28"/>
  <c r="J12" i="28" s="1"/>
  <c r="I31" i="28"/>
  <c r="J31" i="28" s="1"/>
  <c r="I30" i="28"/>
  <c r="J30" i="28" s="1"/>
  <c r="I25" i="28"/>
  <c r="J25" i="28" s="1"/>
  <c r="I26" i="28"/>
  <c r="J26" i="28" s="1"/>
  <c r="I27" i="28"/>
  <c r="J27" i="28" s="1"/>
  <c r="I24" i="28"/>
  <c r="J24" i="28" s="1"/>
  <c r="I22" i="28" l="1"/>
  <c r="J22" i="28" s="1"/>
  <c r="G8" i="28"/>
  <c r="G4" i="28"/>
  <c r="D8" i="29" s="1"/>
  <c r="J37" i="28"/>
  <c r="J9" i="28"/>
  <c r="I37" i="28"/>
  <c r="S37" i="28"/>
  <c r="R37" i="28"/>
  <c r="O37" i="28"/>
  <c r="P37" i="28"/>
  <c r="Q37" i="28"/>
  <c r="N37" i="28"/>
  <c r="I8" i="28" l="1"/>
  <c r="I4" i="28" s="1"/>
  <c r="E7" i="29" s="1"/>
  <c r="J8" i="28"/>
  <c r="J4" i="28" s="1"/>
  <c r="F7" i="29" s="1"/>
  <c r="M37" i="28"/>
  <c r="L37" i="28"/>
  <c r="K37" i="28"/>
  <c r="S8" i="28"/>
  <c r="G12" i="29" s="1"/>
  <c r="R8" i="28"/>
  <c r="M8" i="28"/>
  <c r="L8" i="28"/>
  <c r="E10" i="29"/>
  <c r="E9" i="29" s="1"/>
  <c r="V20" i="28"/>
  <c r="V22" i="28"/>
  <c r="V23" i="28"/>
  <c r="V24" i="28"/>
  <c r="V25" i="28"/>
  <c r="V26" i="28"/>
  <c r="V27" i="28"/>
  <c r="V30" i="28"/>
  <c r="V31" i="28"/>
  <c r="V32" i="28"/>
  <c r="V33" i="28"/>
  <c r="V34" i="28"/>
  <c r="V35" i="28"/>
  <c r="V36" i="28"/>
  <c r="U19" i="28"/>
  <c r="U20" i="28"/>
  <c r="U22" i="28"/>
  <c r="U23" i="28"/>
  <c r="U24" i="28"/>
  <c r="U25" i="28"/>
  <c r="U26" i="28"/>
  <c r="U27" i="28"/>
  <c r="U30" i="28"/>
  <c r="U31" i="28"/>
  <c r="U32" i="28"/>
  <c r="U33" i="28"/>
  <c r="U34" i="28"/>
  <c r="U35" i="28"/>
  <c r="U36" i="28"/>
  <c r="T19" i="28"/>
  <c r="T20" i="28"/>
  <c r="T22" i="28"/>
  <c r="T23" i="28"/>
  <c r="T24" i="28"/>
  <c r="T25" i="28"/>
  <c r="T26" i="28"/>
  <c r="T27" i="28"/>
  <c r="T30" i="28"/>
  <c r="T31" i="28"/>
  <c r="T32" i="28"/>
  <c r="T33" i="28"/>
  <c r="T34" i="28"/>
  <c r="T35" i="28"/>
  <c r="T36" i="28"/>
  <c r="V12" i="28"/>
  <c r="V13" i="28"/>
  <c r="V14" i="28"/>
  <c r="V15" i="28"/>
  <c r="U12" i="28"/>
  <c r="U13" i="28"/>
  <c r="U14" i="28"/>
  <c r="U15" i="28"/>
  <c r="T12" i="28"/>
  <c r="T13" i="28"/>
  <c r="T14" i="28"/>
  <c r="T15" i="28"/>
  <c r="V9" i="28"/>
  <c r="V10" i="28"/>
  <c r="U9" i="28"/>
  <c r="U10" i="28"/>
  <c r="T9" i="28"/>
  <c r="T10" i="28"/>
  <c r="T17" i="28"/>
  <c r="G10" i="29" l="1"/>
  <c r="G9" i="29" s="1"/>
  <c r="M4" i="28"/>
  <c r="F10" i="29"/>
  <c r="L4" i="28"/>
  <c r="N8" i="28"/>
  <c r="O8" i="28"/>
  <c r="P8" i="28"/>
  <c r="Q8" i="28"/>
  <c r="E14" i="29" l="1"/>
  <c r="E13" i="29"/>
  <c r="F9" i="29"/>
  <c r="F14" i="29" s="1"/>
  <c r="F13" i="29" l="1"/>
  <c r="G13" i="29"/>
  <c r="V41" i="28"/>
  <c r="U41" i="28"/>
  <c r="T41" i="28"/>
  <c r="T38" i="28"/>
  <c r="U38" i="28"/>
  <c r="V38" i="28"/>
  <c r="T11" i="28"/>
  <c r="U11" i="28"/>
  <c r="V11" i="28"/>
  <c r="T16" i="28"/>
  <c r="U16" i="28"/>
  <c r="V16" i="28"/>
  <c r="T18" i="28"/>
  <c r="U18" i="28"/>
  <c r="V18" i="28"/>
  <c r="V19" i="28"/>
  <c r="T39" i="28"/>
  <c r="U39" i="28"/>
  <c r="V39" i="28"/>
  <c r="U37" i="28" l="1"/>
  <c r="U8" i="28"/>
  <c r="T37" i="28"/>
  <c r="V37" i="28"/>
  <c r="V8" i="28"/>
  <c r="T4" i="28" l="1"/>
  <c r="V4" i="28"/>
  <c r="U4" i="28"/>
</calcChain>
</file>

<file path=xl/sharedStrings.xml><?xml version="1.0" encoding="utf-8"?>
<sst xmlns="http://schemas.openxmlformats.org/spreadsheetml/2006/main" count="107" uniqueCount="65">
  <si>
    <t xml:space="preserve"> Ժամանակավոր անաշխատունակության թերթիկների տպագրություն </t>
  </si>
  <si>
    <t xml:space="preserve"> Կենսաթոշակների և այլ դրամական վճարների տրամադրման տեղեկատվական միասնական համակարգերի սպասարկում և շահագործում </t>
  </si>
  <si>
    <t xml:space="preserve"> Շարքային զինծառայողների և նրանց ընտանիքների անդամների զինվորական կենսաթոշակներ </t>
  </si>
  <si>
    <t xml:space="preserve"> Աշխատանքային կենսաթոշակներ </t>
  </si>
  <si>
    <t xml:space="preserve"> ՀՀ օրենքով նշանակված կենսաթոշակներ </t>
  </si>
  <si>
    <t xml:space="preserve"> ՀՀ ՊՆ՝ ՀՀ ԿԱ ԱԱԾ կրտսեր՝ միջին՝ ավագ և ՀՀ ԿԱ ՀՀ ոստիկանության միջին՝ ավագ՝ գլխավոր սպայական անձնակազմին սոցիալական աջակցություն </t>
  </si>
  <si>
    <t xml:space="preserve">Զինծառայողներին,  ՀՄՊ մասնակիցներին, այլ պետություններում մարտական գործողությունների մասնակիցներին, զոհված (մահացած) զինծառայողի ընտանիքի անդամներին, ընտանիքներին տրվող պարգևավճարներ </t>
  </si>
  <si>
    <t xml:space="preserve">Կենսաթոշակների ձևաթղթերի տպագրություն </t>
  </si>
  <si>
    <t xml:space="preserve">Սպայական անձնակազմի և նրանց ընտանիքների անդամների կենսաթոշակներ </t>
  </si>
  <si>
    <t>նոր դասիչ</t>
  </si>
  <si>
    <t xml:space="preserve">Մինչև 3 տարեկան երեխայի խնամքի նպաստի տրամադրման ապահովում </t>
  </si>
  <si>
    <t xml:space="preserve"> Մինչև 3 տարեկան երեխայի խնամքի նպաստ </t>
  </si>
  <si>
    <t>Ծրագրային դասիչը</t>
  </si>
  <si>
    <t>Ծրագրի/միջոցառման անվանումը</t>
  </si>
  <si>
    <t>Ծախսային խնայողության գծով ամփոփ առաջարկը[2] (հազ. դրամ) (-)</t>
  </si>
  <si>
    <t>Նոր նախաձեռնություններ</t>
  </si>
  <si>
    <t>Միջոցառման գծով ամփոփ ծախսերը [3] (հազ. դրամ)</t>
  </si>
  <si>
    <t>(հազ. դրամ) (+)</t>
  </si>
  <si>
    <t>Ծրագիր</t>
  </si>
  <si>
    <t>Միջոցառում</t>
  </si>
  <si>
    <t>2020թ</t>
  </si>
  <si>
    <t>2021թ</t>
  </si>
  <si>
    <t>2022թ</t>
  </si>
  <si>
    <t>Պարտադիր ծախսերին դասվող միջոցառումներ</t>
  </si>
  <si>
    <t>&lt;Միջոցառման անվանումը&gt;</t>
  </si>
  <si>
    <t>Հայեցողական ծախսերին դասվող միջոցառումներ (շարունակական բնույթի)</t>
  </si>
  <si>
    <t>2019թ.</t>
  </si>
  <si>
    <t>2020թ.</t>
  </si>
  <si>
    <t>2021թ.</t>
  </si>
  <si>
    <t>2022թ.</t>
  </si>
  <si>
    <t xml:space="preserve">1. Պետական մարմնի գծով 2019-2020 ՄԺԾԾ-ով հաստատված և 2022թ. համար սահմանված ֆինանսավորման ընդհանուր կողմնորոշիչ  չափաքանակները </t>
  </si>
  <si>
    <t>X</t>
  </si>
  <si>
    <t>3. Ընդամենը հայտով ներկայացված ընդհանուր ծախսերը` 2020-2022 թթ. ՄԺԾԾ համար (տող 3.1 + տող 3.2 + տող 3.3.)</t>
  </si>
  <si>
    <t>3.2 Ծախսային խնայողությունների գծով առաջարկները (-) նշանով</t>
  </si>
  <si>
    <t>3.3 Նոր նախաձեռնությունների գծով ընդհանուր ծախսերը</t>
  </si>
  <si>
    <t>5. Տարբերությունը 2019-2020 ՄԺԾԾ-ով հաստատված և 2022թ. համար սահմանված ֆինանսավորման կողմնորոշիչ  չափաքանակներից  (տող 3-տող 1)</t>
  </si>
  <si>
    <t>4. Տարբերությունը ՀՀ 2019թ. պետական բյուջեի համապատասխան ցուցանիշից (տող 3 - տող 2)</t>
  </si>
  <si>
    <t>3.1 Գոյություն ունեցող ծախսային պարտավորությունների գնահատում 2020-2022 թթ. ՄԺԾԾ համար (առանց ծախսային խնայողությունների վերաբերյալ առաջարկների ներառման)</t>
  </si>
  <si>
    <t>Աղյուսակ 2. Հայտով ներկայացված՝ 2020-2022թթ ընդհանուր ծախսերի համեմատությունը ՀՀ 2019թ. պետական բյուջեի և 2019-2021թթ. ՄԺԾԾ հետ</t>
  </si>
  <si>
    <t>Աղյուսակ 1.  Ծրագրերի և միջոցառումների գծով ամփոփ ֆինանսական պահանջներ 2020-2022 թթ համար</t>
  </si>
  <si>
    <t xml:space="preserve">Զոհված՛ հետմահու «Հայաստանի ազգային հերոս»  ՀՀ բարձրագույն կոչում ստացած կամ «Մարտական խաչ» շքանշանով պարգևատրված անձի ընտանիքին պարգևավճարի տրամադրման ապահովում </t>
  </si>
  <si>
    <t>Գոյություն ունեցող պարտավորությունների  գծով հաշվարկված (ճշգրտված) ծախսերը  (հազ. դրամ)</t>
  </si>
  <si>
    <t xml:space="preserve">Վետերանների պատվովճարներ </t>
  </si>
  <si>
    <t xml:space="preserve">Զոհված՛ հետմահու «Հայաստանի ազգային հերոս» ՀՀ բարձրագույն կոչում ստացած կամ «Մարտական խաչ» շքանշանով պարգևատրված անձի ընտանիքին տրվող պարգևավճար </t>
  </si>
  <si>
    <t xml:space="preserve"> Մինչև 2 տարեկան երեխայի խնամքի նպաստի տրամադրման ապահովում </t>
  </si>
  <si>
    <t xml:space="preserve">Մինչև 2 տարեկան երեխայի խնամքի նպաստ </t>
  </si>
  <si>
    <t xml:space="preserve">Երեխայի ծննդյան միանվագ նպաստ </t>
  </si>
  <si>
    <t xml:space="preserve">Ժամանակավոր անաշխատունակության դեպքում նպաստ </t>
  </si>
  <si>
    <t xml:space="preserve">Մայրության նպաստ </t>
  </si>
  <si>
    <t xml:space="preserve">Ծերության՝ հաշմանդամության՝ կերակրողին կորցնելու դեպքում նպաստներ </t>
  </si>
  <si>
    <t xml:space="preserve">Կենսաթոշակառուի՝ ծերության՝ հաշմանդամության՝ կերակրողին կորցնելու դեպքում նպաստառուի մահվան դեպքում տրվող թաղման նպաստ </t>
  </si>
  <si>
    <t xml:space="preserve">Աջակցություն հաշմանդամ դարձած զինծառայողներին և զոհվածների ընտանիքներին </t>
  </si>
  <si>
    <t xml:space="preserve">Աջակցություն զոհվածների ընտանիքներին </t>
  </si>
  <si>
    <t xml:space="preserve">  Կենսաթոշակների և այլ դրամական վճարների իրականացման ապահովում </t>
  </si>
  <si>
    <t>2. &lt;&lt;ՀՀ 2019թ. պետական բյուջեի մասին&gt;&gt; ՀՀ օրենքով պետական մարմնի գծով սահմանված ընդհանուր հատկացումները</t>
  </si>
  <si>
    <t>Աջակցություն երիտասարդ և երեխաներ ունեցող ընտանիքներին</t>
  </si>
  <si>
    <t xml:space="preserve"> Կուտակային հատկացումներ մասնակցի կենսաթոշակային հաշվին </t>
  </si>
  <si>
    <t xml:space="preserve"> ՀՀ քաղաքացիական գործերով վերաքննիչ դատարանի վճիռների համաձայն կերակրողը կորցրած անձանց կրած վնասի փոխհատուցում</t>
  </si>
  <si>
    <t xml:space="preserve"> Վնասի փոխհատուցում կերակրողը կորցրած անձանց </t>
  </si>
  <si>
    <t xml:space="preserve"> ԱՊՀ տարածքում Հայրենական մեծ պատերազմի հաշմանդամների և մասնակիցների օդային տրանսպորտով մատուցվող ծառայությունների դիմաց փոխհատուցում </t>
  </si>
  <si>
    <t>2019-2021</t>
  </si>
  <si>
    <t>Բյուջե</t>
  </si>
  <si>
    <t>Սոցիալական պաշտպանության առանձին  ծրագրերի իրականացման ապահովում</t>
  </si>
  <si>
    <t xml:space="preserve"> Կենսաթոշակային համակարգի հանրային իրազեկման աշխատանքներ</t>
  </si>
  <si>
    <t xml:space="preserve"> Աշխատողների աշխատանքային պարտականությունների կատարման հետ կապված խեղման՝ մասնագիտական հիվանդության և առողջության այլ վնասման հետևանքով պատճառված վնասի փոխհատուցում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</si>
</sst>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##,##0.0;\(##,##0.0\);\-"/>
    <numFmt numFmtId="165" formatCode="_-* #,##0.0_р_._-;\-* #,##0.0_р_._-;_-* &quot;-&quot;??_р_._-;_-@_-"/>
    <numFmt numFmtId="166" formatCode="_(* #,##0.0_);_(* \(#,##0.0\);_(* &quot;-&quot;??_);_(@_)"/>
    <numFmt numFmtId="167" formatCode="_(* #,##0_);_(* \(#,##0\);_(* &quot;-&quot;??_);_(@_)"/>
  </numFmts>
  <fonts count="37" x14ac:knownFonts="1">
    <font>
      <sz val="11"/>
      <color theme="1"/>
      <name val="Calibri"/>
      <family val="2"/>
      <charset val="1"/>
      <scheme val="minor"/>
    </font>
    <font>
      <sz val="8"/>
      <name val="GHEA Grapalat"/>
      <family val="3"/>
    </font>
    <font>
      <sz val="8"/>
      <name val="GHEA Grapalat"/>
      <family val="3"/>
    </font>
    <font>
      <sz val="10"/>
      <name val="Arial"/>
      <family val="2"/>
    </font>
    <font>
      <sz val="8"/>
      <name val="GHEA Grapalat"/>
      <family val="2"/>
    </font>
    <font>
      <sz val="11"/>
      <color theme="1"/>
      <name val="Times Armenian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Times Armenian"/>
      <family val="2"/>
    </font>
    <font>
      <b/>
      <sz val="13"/>
      <color theme="3"/>
      <name val="Times Armenian"/>
      <family val="2"/>
    </font>
    <font>
      <b/>
      <sz val="11"/>
      <color theme="3"/>
      <name val="Times Armenian"/>
      <family val="2"/>
    </font>
    <font>
      <sz val="11"/>
      <color rgb="FF006100"/>
      <name val="Times Armenian"/>
      <family val="2"/>
    </font>
    <font>
      <sz val="11"/>
      <color rgb="FF9C0006"/>
      <name val="Times Armenian"/>
      <family val="2"/>
    </font>
    <font>
      <sz val="11"/>
      <color rgb="FF9C6500"/>
      <name val="Times Armenian"/>
      <family val="2"/>
    </font>
    <font>
      <sz val="11"/>
      <color rgb="FF3F3F76"/>
      <name val="Times Armenian"/>
      <family val="2"/>
    </font>
    <font>
      <b/>
      <sz val="11"/>
      <color rgb="FF3F3F3F"/>
      <name val="Times Armenian"/>
      <family val="2"/>
    </font>
    <font>
      <b/>
      <sz val="11"/>
      <color rgb="FFFA7D00"/>
      <name val="Times Armenian"/>
      <family val="2"/>
    </font>
    <font>
      <sz val="11"/>
      <color rgb="FFFA7D00"/>
      <name val="Times Armenian"/>
      <family val="2"/>
    </font>
    <font>
      <b/>
      <sz val="11"/>
      <color theme="0"/>
      <name val="Times Armenian"/>
      <family val="2"/>
    </font>
    <font>
      <sz val="11"/>
      <color rgb="FFFF0000"/>
      <name val="Times Armenian"/>
      <family val="2"/>
    </font>
    <font>
      <i/>
      <sz val="11"/>
      <color rgb="FF7F7F7F"/>
      <name val="Times Armenian"/>
      <family val="2"/>
    </font>
    <font>
      <b/>
      <sz val="11"/>
      <color theme="1"/>
      <name val="Times Armenian"/>
      <family val="2"/>
    </font>
    <font>
      <sz val="11"/>
      <color theme="0"/>
      <name val="Times Armenian"/>
      <family val="2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u/>
      <sz val="11"/>
      <color theme="10"/>
      <name val="Calibri"/>
      <family val="2"/>
      <charset val="1"/>
      <scheme val="minor"/>
    </font>
    <font>
      <i/>
      <sz val="8"/>
      <color theme="1"/>
      <name val="GHEA Grapalat"/>
      <family val="3"/>
    </font>
    <font>
      <sz val="11"/>
      <color theme="1"/>
      <name val="GHEA Grapalat"/>
      <family val="3"/>
    </font>
    <font>
      <b/>
      <sz val="9"/>
      <color theme="1"/>
      <name val="GHEA Grapalat"/>
      <family val="3"/>
    </font>
    <font>
      <sz val="10"/>
      <color theme="1"/>
      <name val="GHEA Grapalat"/>
      <family val="3"/>
    </font>
    <font>
      <sz val="12"/>
      <color theme="1"/>
      <name val="GHEA Grapalat"/>
      <family val="3"/>
    </font>
    <font>
      <b/>
      <sz val="11"/>
      <color theme="1"/>
      <name val="GHEA Grapalat"/>
      <family val="3"/>
    </font>
    <font>
      <i/>
      <sz val="10"/>
      <color theme="1"/>
      <name val="GHEA Grapalat"/>
      <family val="3"/>
    </font>
    <font>
      <sz val="10"/>
      <name val="GHEA Grapalat"/>
      <family val="3"/>
    </font>
    <font>
      <b/>
      <sz val="8"/>
      <color theme="1"/>
      <name val="GHEA Grapalat"/>
      <family val="3"/>
    </font>
    <font>
      <sz val="10"/>
      <color theme="0"/>
      <name val="GHEA Grapalat"/>
      <family val="3"/>
    </font>
    <font>
      <sz val="11"/>
      <color theme="0"/>
      <name val="GHEA Grapalat"/>
      <family val="3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49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3" fillId="0" borderId="0"/>
    <xf numFmtId="0" fontId="4" fillId="0" borderId="0">
      <alignment horizontal="left" vertical="top" wrapText="1"/>
    </xf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4" applyNumberFormat="0" applyAlignment="0" applyProtection="0"/>
    <xf numFmtId="0" fontId="14" fillId="6" borderId="5" applyNumberFormat="0" applyAlignment="0" applyProtection="0"/>
    <xf numFmtId="0" fontId="15" fillId="6" borderId="4" applyNumberFormat="0" applyAlignment="0" applyProtection="0"/>
    <xf numFmtId="0" fontId="16" fillId="0" borderId="6" applyNumberFormat="0" applyFill="0" applyAlignment="0" applyProtection="0"/>
    <xf numFmtId="0" fontId="17" fillId="7" borderId="7" applyNumberFormat="0" applyAlignment="0" applyProtection="0"/>
    <xf numFmtId="0" fontId="18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1" fillId="32" borderId="0" applyNumberFormat="0" applyBorder="0" applyAlignment="0" applyProtection="0"/>
    <xf numFmtId="164" fontId="4" fillId="0" borderId="0" applyFill="0" applyBorder="0" applyProtection="0">
      <alignment horizontal="right" vertical="top"/>
    </xf>
    <xf numFmtId="43" fontId="22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42">
    <xf numFmtId="0" fontId="0" fillId="0" borderId="0" xfId="0"/>
    <xf numFmtId="0" fontId="27" fillId="35" borderId="13" xfId="0" applyFont="1" applyFill="1" applyBorder="1" applyAlignment="1">
      <alignment horizontal="center" vertical="center" wrapText="1"/>
    </xf>
    <xf numFmtId="0" fontId="28" fillId="35" borderId="11" xfId="0" applyFont="1" applyFill="1" applyBorder="1" applyAlignment="1">
      <alignment horizontal="center" vertical="center" wrapText="1"/>
    </xf>
    <xf numFmtId="0" fontId="29" fillId="0" borderId="12" xfId="0" applyFont="1" applyBorder="1" applyAlignment="1">
      <alignment horizontal="justify" vertical="center" wrapText="1"/>
    </xf>
    <xf numFmtId="0" fontId="27" fillId="0" borderId="0" xfId="0" applyFont="1"/>
    <xf numFmtId="43" fontId="30" fillId="0" borderId="10" xfId="47" applyFont="1" applyBorder="1" applyAlignment="1">
      <alignment horizontal="center" vertical="center" wrapText="1"/>
    </xf>
    <xf numFmtId="43" fontId="27" fillId="0" borderId="0" xfId="0" applyNumberFormat="1" applyFont="1"/>
    <xf numFmtId="43" fontId="24" fillId="0" borderId="0" xfId="0" applyNumberFormat="1" applyFont="1"/>
    <xf numFmtId="166" fontId="27" fillId="0" borderId="0" xfId="0" applyNumberFormat="1" applyFont="1"/>
    <xf numFmtId="167" fontId="27" fillId="0" borderId="0" xfId="0" applyNumberFormat="1" applyFont="1"/>
    <xf numFmtId="167" fontId="30" fillId="0" borderId="10" xfId="47" applyNumberFormat="1" applyFont="1" applyBorder="1" applyAlignment="1">
      <alignment horizontal="right" vertical="center" wrapText="1"/>
    </xf>
    <xf numFmtId="166" fontId="30" fillId="0" borderId="10" xfId="47" applyNumberFormat="1" applyFont="1" applyBorder="1" applyAlignment="1">
      <alignment horizontal="center" vertical="center" wrapText="1"/>
    </xf>
    <xf numFmtId="167" fontId="30" fillId="0" borderId="10" xfId="47" applyNumberFormat="1" applyFont="1" applyBorder="1" applyAlignment="1">
      <alignment horizontal="center" vertical="center" wrapText="1"/>
    </xf>
    <xf numFmtId="0" fontId="29" fillId="34" borderId="14" xfId="0" applyFont="1" applyFill="1" applyBorder="1" applyAlignment="1">
      <alignment horizontal="center" vertical="center" wrapText="1"/>
    </xf>
    <xf numFmtId="165" fontId="34" fillId="34" borderId="14" xfId="0" applyNumberFormat="1" applyFont="1" applyFill="1" applyBorder="1" applyAlignment="1">
      <alignment vertical="center" wrapText="1"/>
    </xf>
    <xf numFmtId="0" fontId="32" fillId="0" borderId="14" xfId="0" applyFont="1" applyFill="1" applyBorder="1" applyAlignment="1">
      <alignment vertical="center" wrapText="1"/>
    </xf>
    <xf numFmtId="165" fontId="24" fillId="0" borderId="14" xfId="47" applyNumberFormat="1" applyFont="1" applyFill="1" applyBorder="1" applyAlignment="1">
      <alignment horizontal="center" vertical="center" wrapText="1"/>
    </xf>
    <xf numFmtId="165" fontId="24" fillId="33" borderId="14" xfId="47" applyNumberFormat="1" applyFont="1" applyFill="1" applyBorder="1" applyAlignment="1">
      <alignment horizontal="center" vertical="center" wrapText="1"/>
    </xf>
    <xf numFmtId="0" fontId="29" fillId="0" borderId="14" xfId="0" applyFont="1" applyFill="1" applyBorder="1" applyAlignment="1">
      <alignment vertical="center" wrapText="1"/>
    </xf>
    <xf numFmtId="165" fontId="34" fillId="36" borderId="14" xfId="0" applyNumberFormat="1" applyFont="1" applyFill="1" applyBorder="1" applyAlignment="1">
      <alignment vertical="center" wrapText="1"/>
    </xf>
    <xf numFmtId="0" fontId="29" fillId="34" borderId="15" xfId="0" applyFont="1" applyFill="1" applyBorder="1" applyAlignment="1">
      <alignment horizontal="center" vertical="center" wrapText="1"/>
    </xf>
    <xf numFmtId="0" fontId="29" fillId="34" borderId="18" xfId="0" applyFont="1" applyFill="1" applyBorder="1" applyAlignment="1">
      <alignment horizontal="center" vertical="center" wrapText="1"/>
    </xf>
    <xf numFmtId="166" fontId="30" fillId="36" borderId="10" xfId="47" applyNumberFormat="1" applyFont="1" applyFill="1" applyBorder="1" applyAlignment="1">
      <alignment horizontal="right" vertical="center" wrapText="1"/>
    </xf>
    <xf numFmtId="0" fontId="30" fillId="34" borderId="10" xfId="0" applyFont="1" applyFill="1" applyBorder="1" applyAlignment="1">
      <alignment horizontal="center" vertical="center" wrapText="1"/>
    </xf>
    <xf numFmtId="167" fontId="35" fillId="0" borderId="0" xfId="0" applyNumberFormat="1" applyFont="1"/>
    <xf numFmtId="165" fontId="24" fillId="33" borderId="21" xfId="47" applyNumberFormat="1" applyFont="1" applyFill="1" applyBorder="1" applyAlignment="1">
      <alignment horizontal="center" vertical="center" wrapText="1"/>
    </xf>
    <xf numFmtId="165" fontId="24" fillId="33" borderId="13" xfId="47" applyNumberFormat="1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vertical="center" wrapText="1"/>
    </xf>
    <xf numFmtId="0" fontId="31" fillId="0" borderId="0" xfId="0" applyFont="1" applyAlignment="1">
      <alignment horizontal="center"/>
    </xf>
    <xf numFmtId="0" fontId="29" fillId="34" borderId="14" xfId="0" applyFont="1" applyFill="1" applyBorder="1" applyAlignment="1">
      <alignment horizontal="left" vertical="center" wrapText="1"/>
    </xf>
    <xf numFmtId="0" fontId="29" fillId="34" borderId="14" xfId="0" applyFont="1" applyFill="1" applyBorder="1" applyAlignment="1">
      <alignment horizontal="center" vertical="center" wrapText="1"/>
    </xf>
    <xf numFmtId="0" fontId="33" fillId="34" borderId="14" xfId="48" applyFont="1" applyFill="1" applyBorder="1" applyAlignment="1">
      <alignment horizontal="center" vertical="center" wrapText="1"/>
    </xf>
    <xf numFmtId="0" fontId="29" fillId="34" borderId="15" xfId="0" applyFont="1" applyFill="1" applyBorder="1" applyAlignment="1">
      <alignment horizontal="center" vertical="center"/>
    </xf>
    <xf numFmtId="0" fontId="29" fillId="34" borderId="16" xfId="0" applyFont="1" applyFill="1" applyBorder="1" applyAlignment="1">
      <alignment horizontal="center" vertical="center"/>
    </xf>
    <xf numFmtId="0" fontId="29" fillId="34" borderId="17" xfId="0" applyFont="1" applyFill="1" applyBorder="1" applyAlignment="1">
      <alignment horizontal="center" vertical="center"/>
    </xf>
    <xf numFmtId="0" fontId="29" fillId="34" borderId="18" xfId="0" applyFont="1" applyFill="1" applyBorder="1" applyAlignment="1">
      <alignment horizontal="center" vertical="center"/>
    </xf>
    <xf numFmtId="0" fontId="29" fillId="34" borderId="19" xfId="0" applyFont="1" applyFill="1" applyBorder="1" applyAlignment="1">
      <alignment horizontal="center" vertical="center"/>
    </xf>
    <xf numFmtId="0" fontId="29" fillId="34" borderId="20" xfId="0" applyFont="1" applyFill="1" applyBorder="1" applyAlignment="1">
      <alignment horizontal="center" vertical="center"/>
    </xf>
    <xf numFmtId="0" fontId="29" fillId="36" borderId="14" xfId="0" applyFont="1" applyFill="1" applyBorder="1" applyAlignment="1">
      <alignment horizontal="left" vertical="center" wrapText="1"/>
    </xf>
    <xf numFmtId="0" fontId="26" fillId="0" borderId="14" xfId="0" applyFont="1" applyFill="1" applyBorder="1" applyAlignment="1">
      <alignment horizontal="left" vertical="center" wrapText="1"/>
    </xf>
    <xf numFmtId="2" fontId="23" fillId="0" borderId="0" xfId="0" applyNumberFormat="1" applyFont="1" applyAlignment="1">
      <alignment horizontal="center" wrapText="1"/>
    </xf>
    <xf numFmtId="0" fontId="36" fillId="0" borderId="0" xfId="0" applyFont="1"/>
  </cellXfs>
  <cellStyles count="49">
    <cellStyle name="20% - Accent1 2" xfId="23"/>
    <cellStyle name="20% - Accent2 2" xfId="27"/>
    <cellStyle name="20% - Accent3 2" xfId="31"/>
    <cellStyle name="20% - Accent4 2" xfId="35"/>
    <cellStyle name="20% - Accent5 2" xfId="39"/>
    <cellStyle name="20% - Accent6 2" xfId="43"/>
    <cellStyle name="40% - Accent1 2" xfId="24"/>
    <cellStyle name="40% - Accent2 2" xfId="28"/>
    <cellStyle name="40% - Accent3 2" xfId="32"/>
    <cellStyle name="40% - Accent4 2" xfId="36"/>
    <cellStyle name="40% - Accent5 2" xfId="40"/>
    <cellStyle name="40% - Accent6 2" xfId="44"/>
    <cellStyle name="60% - Accent1 2" xfId="25"/>
    <cellStyle name="60% - Accent2 2" xfId="29"/>
    <cellStyle name="60% - Accent3 2" xfId="33"/>
    <cellStyle name="60% - Accent4 2" xfId="37"/>
    <cellStyle name="60% - Accent5 2" xfId="41"/>
    <cellStyle name="60% - Accent6 2" xfId="45"/>
    <cellStyle name="Accent1 2" xfId="22"/>
    <cellStyle name="Accent2 2" xfId="26"/>
    <cellStyle name="Accent3 2" xfId="30"/>
    <cellStyle name="Accent4 2" xfId="34"/>
    <cellStyle name="Accent5 2" xfId="38"/>
    <cellStyle name="Accent6 2" xfId="42"/>
    <cellStyle name="Bad 2" xfId="11"/>
    <cellStyle name="Calculation 2" xfId="15"/>
    <cellStyle name="Check Cell 2" xfId="17"/>
    <cellStyle name="Comma" xfId="47" builtinId="3"/>
    <cellStyle name="Explanatory Text 2" xfId="20"/>
    <cellStyle name="Good 2" xfId="10"/>
    <cellStyle name="Heading 1 2" xfId="6"/>
    <cellStyle name="Heading 2 2" xfId="7"/>
    <cellStyle name="Heading 3 2" xfId="8"/>
    <cellStyle name="Heading 4 2" xfId="9"/>
    <cellStyle name="Hyperlink" xfId="48" builtinId="8"/>
    <cellStyle name="Input 2" xfId="13"/>
    <cellStyle name="Linked Cell 2" xfId="16"/>
    <cellStyle name="Neutral 2" xfId="12"/>
    <cellStyle name="Normal" xfId="0" builtinId="0"/>
    <cellStyle name="Normal 2" xfId="1"/>
    <cellStyle name="Normal 3" xfId="3"/>
    <cellStyle name="Normal 4" xfId="4"/>
    <cellStyle name="Note 2" xfId="19"/>
    <cellStyle name="Output 2" xfId="14"/>
    <cellStyle name="Percent 2" xfId="2"/>
    <cellStyle name="SN_241" xfId="46"/>
    <cellStyle name="Title 2" xfId="5"/>
    <cellStyle name="Total 2" xfId="21"/>
    <cellStyle name="Warning Text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44"/>
  <sheetViews>
    <sheetView zoomScale="120" zoomScaleNormal="120" workbookViewId="0">
      <selection activeCell="L9" sqref="L9"/>
    </sheetView>
  </sheetViews>
  <sheetFormatPr defaultRowHeight="16.5" x14ac:dyDescent="0.3"/>
  <cols>
    <col min="1" max="1" width="9.140625" style="4"/>
    <col min="2" max="2" width="6.5703125" style="4" customWidth="1"/>
    <col min="3" max="3" width="10.85546875" style="4" customWidth="1"/>
    <col min="4" max="5" width="9.140625" style="4"/>
    <col min="6" max="6" width="21" style="4" customWidth="1"/>
    <col min="7" max="7" width="21" style="4" hidden="1" customWidth="1"/>
    <col min="8" max="9" width="18.5703125" style="4" hidden="1" customWidth="1"/>
    <col min="10" max="10" width="18.140625" style="4" hidden="1" customWidth="1"/>
    <col min="11" max="11" width="13.42578125" style="4" customWidth="1"/>
    <col min="12" max="12" width="13.85546875" style="4" customWidth="1"/>
    <col min="13" max="13" width="14.140625" style="4" customWidth="1"/>
    <col min="14" max="16" width="9.140625" style="4" customWidth="1"/>
    <col min="17" max="17" width="6.7109375" style="4" customWidth="1"/>
    <col min="18" max="18" width="11.85546875" style="4" customWidth="1"/>
    <col min="19" max="19" width="12.28515625" style="4" customWidth="1"/>
    <col min="20" max="20" width="13.5703125" style="4" customWidth="1"/>
    <col min="21" max="21" width="14" style="4" customWidth="1"/>
    <col min="22" max="22" width="15.140625" style="4" customWidth="1"/>
    <col min="23" max="16384" width="9.140625" style="4"/>
  </cols>
  <sheetData>
    <row r="2" spans="2:22" x14ac:dyDescent="0.3">
      <c r="B2" s="28" t="s">
        <v>39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</row>
    <row r="3" spans="2:22" x14ac:dyDescent="0.3">
      <c r="T3" s="8"/>
      <c r="U3" s="9"/>
      <c r="V3" s="9"/>
    </row>
    <row r="4" spans="2:22" s="41" customFormat="1" x14ac:dyDescent="0.3">
      <c r="G4" s="24">
        <f t="shared" ref="G4:M4" si="0">+G8+G37</f>
        <v>378982661.08000004</v>
      </c>
      <c r="H4" s="24">
        <f t="shared" si="0"/>
        <v>376263908.07999998</v>
      </c>
      <c r="I4" s="24">
        <f t="shared" si="0"/>
        <v>383660365.97999996</v>
      </c>
      <c r="J4" s="24">
        <f t="shared" si="0"/>
        <v>385584975.88</v>
      </c>
      <c r="K4" s="24">
        <f>+K8+K37</f>
        <v>420413100.5800001</v>
      </c>
      <c r="L4" s="24">
        <f t="shared" si="0"/>
        <v>466143514.07999998</v>
      </c>
      <c r="M4" s="24">
        <f t="shared" si="0"/>
        <v>501010415.77999997</v>
      </c>
      <c r="N4" s="24"/>
      <c r="O4" s="24"/>
      <c r="P4" s="24"/>
      <c r="Q4" s="24"/>
      <c r="R4" s="24"/>
      <c r="S4" s="24"/>
      <c r="T4" s="24">
        <f>+T8+T37</f>
        <v>421040751.79600012</v>
      </c>
      <c r="U4" s="24">
        <f>+U8+U37</f>
        <v>478271361.59340006</v>
      </c>
      <c r="V4" s="24">
        <f>+V8+V37</f>
        <v>521919371.89340001</v>
      </c>
    </row>
    <row r="5" spans="2:22" ht="15" customHeight="1" x14ac:dyDescent="0.3">
      <c r="B5" s="30" t="s">
        <v>12</v>
      </c>
      <c r="C5" s="30"/>
      <c r="D5" s="30" t="s">
        <v>13</v>
      </c>
      <c r="E5" s="30"/>
      <c r="F5" s="30"/>
      <c r="G5" s="20"/>
      <c r="H5" s="32" t="s">
        <v>60</v>
      </c>
      <c r="I5" s="33"/>
      <c r="J5" s="34"/>
      <c r="K5" s="31" t="s">
        <v>41</v>
      </c>
      <c r="L5" s="31"/>
      <c r="M5" s="31"/>
      <c r="N5" s="31" t="s">
        <v>14</v>
      </c>
      <c r="O5" s="31"/>
      <c r="P5" s="31"/>
      <c r="Q5" s="30" t="s">
        <v>15</v>
      </c>
      <c r="R5" s="30"/>
      <c r="S5" s="30"/>
      <c r="T5" s="31" t="s">
        <v>16</v>
      </c>
      <c r="U5" s="31"/>
      <c r="V5" s="31"/>
    </row>
    <row r="6" spans="2:22" ht="53.25" customHeight="1" x14ac:dyDescent="0.3">
      <c r="B6" s="30"/>
      <c r="C6" s="30"/>
      <c r="D6" s="30"/>
      <c r="E6" s="30"/>
      <c r="F6" s="30"/>
      <c r="G6" s="21" t="s">
        <v>61</v>
      </c>
      <c r="H6" s="35"/>
      <c r="I6" s="36"/>
      <c r="J6" s="37"/>
      <c r="K6" s="31"/>
      <c r="L6" s="31"/>
      <c r="M6" s="31"/>
      <c r="N6" s="31"/>
      <c r="O6" s="31"/>
      <c r="P6" s="31"/>
      <c r="Q6" s="30" t="s">
        <v>17</v>
      </c>
      <c r="R6" s="30"/>
      <c r="S6" s="30"/>
      <c r="T6" s="31"/>
      <c r="U6" s="31"/>
      <c r="V6" s="31"/>
    </row>
    <row r="7" spans="2:22" ht="27" x14ac:dyDescent="0.3">
      <c r="B7" s="13" t="s">
        <v>18</v>
      </c>
      <c r="C7" s="13" t="s">
        <v>19</v>
      </c>
      <c r="D7" s="30"/>
      <c r="E7" s="30"/>
      <c r="F7" s="30"/>
      <c r="G7" s="13">
        <v>2019</v>
      </c>
      <c r="H7" s="13">
        <v>2019</v>
      </c>
      <c r="I7" s="13">
        <v>2020</v>
      </c>
      <c r="J7" s="13">
        <v>2021</v>
      </c>
      <c r="K7" s="13" t="s">
        <v>20</v>
      </c>
      <c r="L7" s="13" t="s">
        <v>21</v>
      </c>
      <c r="M7" s="13" t="s">
        <v>22</v>
      </c>
      <c r="N7" s="13" t="s">
        <v>20</v>
      </c>
      <c r="O7" s="13" t="s">
        <v>21</v>
      </c>
      <c r="P7" s="13" t="s">
        <v>22</v>
      </c>
      <c r="Q7" s="13" t="s">
        <v>20</v>
      </c>
      <c r="R7" s="13" t="s">
        <v>21</v>
      </c>
      <c r="S7" s="13" t="s">
        <v>22</v>
      </c>
      <c r="T7" s="13" t="s">
        <v>20</v>
      </c>
      <c r="U7" s="13" t="s">
        <v>21</v>
      </c>
      <c r="V7" s="13" t="s">
        <v>22</v>
      </c>
    </row>
    <row r="8" spans="2:22" x14ac:dyDescent="0.3">
      <c r="B8" s="29" t="s">
        <v>23</v>
      </c>
      <c r="C8" s="29"/>
      <c r="D8" s="29"/>
      <c r="E8" s="29"/>
      <c r="F8" s="29"/>
      <c r="G8" s="14">
        <f t="shared" ref="G8:M8" si="1">SUM(G9:G36)</f>
        <v>378955679.48000002</v>
      </c>
      <c r="H8" s="14">
        <f t="shared" si="1"/>
        <v>376236459.18000001</v>
      </c>
      <c r="I8" s="14">
        <f t="shared" si="1"/>
        <v>383632917.07999998</v>
      </c>
      <c r="J8" s="14">
        <f t="shared" si="1"/>
        <v>385557526.98000002</v>
      </c>
      <c r="K8" s="14">
        <f>SUM(K9:K36)</f>
        <v>420389921.48000008</v>
      </c>
      <c r="L8" s="14">
        <f t="shared" si="1"/>
        <v>466117317.18000001</v>
      </c>
      <c r="M8" s="14">
        <f t="shared" si="1"/>
        <v>500981973.57999998</v>
      </c>
      <c r="N8" s="14">
        <f>SUM(N10:N34)</f>
        <v>0</v>
      </c>
      <c r="O8" s="14">
        <f>SUM(O10:O34)</f>
        <v>0</v>
      </c>
      <c r="P8" s="14">
        <f>SUM(P10:P34)</f>
        <v>0</v>
      </c>
      <c r="Q8" s="14">
        <f>SUM(Q10:Q34)</f>
        <v>0</v>
      </c>
      <c r="R8" s="14">
        <f>SUM(R9:R36)</f>
        <v>9353775</v>
      </c>
      <c r="S8" s="14">
        <f>SUM(S9:S36)</f>
        <v>21561552</v>
      </c>
      <c r="T8" s="14">
        <f>SUM(T9:T36)</f>
        <v>421017572.6960001</v>
      </c>
      <c r="U8" s="14">
        <f>SUM(U9:U36)</f>
        <v>478214241.99340004</v>
      </c>
      <c r="V8" s="14">
        <f>SUM(V9:V36)</f>
        <v>521793960.39340001</v>
      </c>
    </row>
    <row r="9" spans="2:22" ht="60.75" customHeight="1" x14ac:dyDescent="0.3">
      <c r="B9" s="15">
        <v>1005</v>
      </c>
      <c r="C9" s="15">
        <v>11001</v>
      </c>
      <c r="D9" s="27" t="s">
        <v>40</v>
      </c>
      <c r="E9" s="27"/>
      <c r="F9" s="27"/>
      <c r="G9" s="16">
        <v>780.5</v>
      </c>
      <c r="H9" s="16">
        <v>1580</v>
      </c>
      <c r="I9" s="16">
        <f t="shared" ref="I9:J9" si="2">+H9</f>
        <v>1580</v>
      </c>
      <c r="J9" s="16">
        <f t="shared" si="2"/>
        <v>1580</v>
      </c>
      <c r="K9" s="16">
        <v>831</v>
      </c>
      <c r="L9" s="16">
        <v>831</v>
      </c>
      <c r="M9" s="16">
        <v>831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7">
        <f t="shared" ref="T9:T36" si="3">K9+N9+Q9</f>
        <v>831</v>
      </c>
      <c r="U9" s="17">
        <f t="shared" ref="U9:U36" si="4">L9+O9+R9</f>
        <v>831</v>
      </c>
      <c r="V9" s="17">
        <f t="shared" ref="V9:V36" si="5">M9+P9+S9</f>
        <v>831</v>
      </c>
    </row>
    <row r="10" spans="2:22" ht="49.5" customHeight="1" x14ac:dyDescent="0.3">
      <c r="B10" s="15">
        <v>1005</v>
      </c>
      <c r="C10" s="15">
        <v>12001</v>
      </c>
      <c r="D10" s="27" t="s">
        <v>6</v>
      </c>
      <c r="E10" s="27" t="s">
        <v>24</v>
      </c>
      <c r="F10" s="27"/>
      <c r="G10" s="16">
        <v>11668942.199999999</v>
      </c>
      <c r="H10" s="16">
        <v>11668942.199999999</v>
      </c>
      <c r="I10" s="16">
        <f t="shared" ref="I10:J10" si="6">+H10</f>
        <v>11668942.199999999</v>
      </c>
      <c r="J10" s="16">
        <f t="shared" si="6"/>
        <v>11668942.199999999</v>
      </c>
      <c r="K10" s="16">
        <v>11400684</v>
      </c>
      <c r="L10" s="16">
        <v>11400684</v>
      </c>
      <c r="M10" s="16">
        <v>11400684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7">
        <f t="shared" si="3"/>
        <v>11400684</v>
      </c>
      <c r="U10" s="17">
        <f t="shared" si="4"/>
        <v>11400684</v>
      </c>
      <c r="V10" s="17">
        <f t="shared" si="5"/>
        <v>11400684</v>
      </c>
    </row>
    <row r="11" spans="2:22" ht="17.25" customHeight="1" x14ac:dyDescent="0.3">
      <c r="B11" s="15">
        <v>1005</v>
      </c>
      <c r="C11" s="15">
        <v>12002</v>
      </c>
      <c r="D11" s="27" t="s">
        <v>42</v>
      </c>
      <c r="E11" s="27" t="s">
        <v>24</v>
      </c>
      <c r="F11" s="27"/>
      <c r="G11" s="16">
        <v>238200</v>
      </c>
      <c r="H11" s="16">
        <v>271200</v>
      </c>
      <c r="I11" s="16">
        <f t="shared" ref="I11:J11" si="7">+H11</f>
        <v>271200</v>
      </c>
      <c r="J11" s="16">
        <f t="shared" si="7"/>
        <v>271200</v>
      </c>
      <c r="K11" s="16">
        <v>234900</v>
      </c>
      <c r="L11" s="16">
        <v>146400</v>
      </c>
      <c r="M11" s="16">
        <v>63900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7">
        <f t="shared" si="3"/>
        <v>234900</v>
      </c>
      <c r="U11" s="17">
        <f t="shared" si="4"/>
        <v>146400</v>
      </c>
      <c r="V11" s="17">
        <f t="shared" si="5"/>
        <v>63900</v>
      </c>
    </row>
    <row r="12" spans="2:22" ht="57" customHeight="1" x14ac:dyDescent="0.3">
      <c r="B12" s="15">
        <v>1005</v>
      </c>
      <c r="C12" s="15">
        <v>12003</v>
      </c>
      <c r="D12" s="27" t="s">
        <v>43</v>
      </c>
      <c r="E12" s="27" t="s">
        <v>24</v>
      </c>
      <c r="F12" s="27"/>
      <c r="G12" s="16">
        <v>162600</v>
      </c>
      <c r="H12" s="16">
        <v>159000</v>
      </c>
      <c r="I12" s="16">
        <f>+H12</f>
        <v>159000</v>
      </c>
      <c r="J12" s="16">
        <f>+I12</f>
        <v>159000</v>
      </c>
      <c r="K12" s="16">
        <v>166200</v>
      </c>
      <c r="L12" s="16">
        <v>166200</v>
      </c>
      <c r="M12" s="16">
        <v>166200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7">
        <f t="shared" si="3"/>
        <v>166200</v>
      </c>
      <c r="U12" s="17">
        <f t="shared" si="4"/>
        <v>166200</v>
      </c>
      <c r="V12" s="17">
        <f t="shared" si="5"/>
        <v>166200</v>
      </c>
    </row>
    <row r="13" spans="2:22" ht="37.5" customHeight="1" x14ac:dyDescent="0.3">
      <c r="B13" s="15">
        <v>1068</v>
      </c>
      <c r="C13" s="15">
        <v>11001</v>
      </c>
      <c r="D13" s="27" t="s">
        <v>44</v>
      </c>
      <c r="E13" s="27" t="s">
        <v>24</v>
      </c>
      <c r="F13" s="27"/>
      <c r="G13" s="16">
        <v>18226</v>
      </c>
      <c r="H13" s="16">
        <v>28410.5</v>
      </c>
      <c r="I13" s="16">
        <f>+H13</f>
        <v>28410.5</v>
      </c>
      <c r="J13" s="16">
        <f>+I13</f>
        <v>28410.5</v>
      </c>
      <c r="K13" s="16">
        <v>17046.3</v>
      </c>
      <c r="L13" s="16">
        <v>14119.9</v>
      </c>
      <c r="M13" s="16">
        <v>7293.9</v>
      </c>
      <c r="N13" s="18"/>
      <c r="O13" s="18"/>
      <c r="P13" s="18"/>
      <c r="Q13" s="18"/>
      <c r="R13" s="18"/>
      <c r="S13" s="18"/>
      <c r="T13" s="17">
        <f t="shared" si="3"/>
        <v>17046.3</v>
      </c>
      <c r="U13" s="17">
        <f t="shared" si="4"/>
        <v>14119.9</v>
      </c>
      <c r="V13" s="17">
        <f t="shared" si="5"/>
        <v>7293.9</v>
      </c>
    </row>
    <row r="14" spans="2:22" ht="17.25" customHeight="1" x14ac:dyDescent="0.3">
      <c r="B14" s="15">
        <v>1068</v>
      </c>
      <c r="C14" s="15">
        <v>12001</v>
      </c>
      <c r="D14" s="27" t="s">
        <v>45</v>
      </c>
      <c r="E14" s="27" t="s">
        <v>24</v>
      </c>
      <c r="F14" s="27"/>
      <c r="G14" s="16">
        <v>2720304</v>
      </c>
      <c r="H14" s="16">
        <v>2841048</v>
      </c>
      <c r="I14" s="16">
        <f t="shared" ref="I14:J14" si="8">+H14</f>
        <v>2841048</v>
      </c>
      <c r="J14" s="16">
        <f t="shared" si="8"/>
        <v>2841048</v>
      </c>
      <c r="K14" s="16">
        <v>2733048</v>
      </c>
      <c r="L14" s="16">
        <v>2031048</v>
      </c>
      <c r="M14" s="16">
        <v>735048</v>
      </c>
      <c r="N14" s="18"/>
      <c r="O14" s="18"/>
      <c r="P14" s="18"/>
      <c r="Q14" s="18"/>
      <c r="R14" s="18"/>
      <c r="S14" s="18"/>
      <c r="T14" s="17">
        <f t="shared" si="3"/>
        <v>2733048</v>
      </c>
      <c r="U14" s="17">
        <f t="shared" si="4"/>
        <v>2031048</v>
      </c>
      <c r="V14" s="17">
        <f t="shared" si="5"/>
        <v>735048</v>
      </c>
    </row>
    <row r="15" spans="2:22" ht="17.25" customHeight="1" x14ac:dyDescent="0.3">
      <c r="B15" s="15">
        <v>1068</v>
      </c>
      <c r="C15" s="15">
        <v>12002</v>
      </c>
      <c r="D15" s="27" t="s">
        <v>46</v>
      </c>
      <c r="E15" s="27" t="s">
        <v>24</v>
      </c>
      <c r="F15" s="27"/>
      <c r="G15" s="16">
        <v>11324450</v>
      </c>
      <c r="H15" s="16">
        <v>11477250</v>
      </c>
      <c r="I15" s="16">
        <f t="shared" ref="I15:J15" si="9">+H15</f>
        <v>11477250</v>
      </c>
      <c r="J15" s="16">
        <f t="shared" si="9"/>
        <v>11477250</v>
      </c>
      <c r="K15" s="16">
        <v>10923050</v>
      </c>
      <c r="L15" s="16">
        <v>18002000</v>
      </c>
      <c r="M15" s="16">
        <v>18062500</v>
      </c>
      <c r="N15" s="18"/>
      <c r="O15" s="18"/>
      <c r="P15" s="18"/>
      <c r="Q15" s="18"/>
      <c r="R15" s="18"/>
      <c r="S15" s="18"/>
      <c r="T15" s="17">
        <f t="shared" si="3"/>
        <v>10923050</v>
      </c>
      <c r="U15" s="17">
        <f t="shared" si="4"/>
        <v>18002000</v>
      </c>
      <c r="V15" s="17">
        <f t="shared" si="5"/>
        <v>18062500</v>
      </c>
    </row>
    <row r="16" spans="2:22" ht="17.25" customHeight="1" x14ac:dyDescent="0.3">
      <c r="B16" s="15">
        <v>1068</v>
      </c>
      <c r="C16" s="15" t="s">
        <v>9</v>
      </c>
      <c r="D16" s="27" t="s">
        <v>11</v>
      </c>
      <c r="E16" s="27" t="s">
        <v>24</v>
      </c>
      <c r="F16" s="27"/>
      <c r="G16" s="16"/>
      <c r="H16" s="16"/>
      <c r="I16" s="16">
        <f t="shared" ref="I16:J16" si="10">+H16</f>
        <v>0</v>
      </c>
      <c r="J16" s="16">
        <f t="shared" si="10"/>
        <v>0</v>
      </c>
      <c r="K16" s="16"/>
      <c r="L16" s="16"/>
      <c r="M16" s="16"/>
      <c r="N16" s="18"/>
      <c r="O16" s="18"/>
      <c r="P16" s="18"/>
      <c r="Q16" s="18"/>
      <c r="R16" s="16">
        <v>5153775</v>
      </c>
      <c r="S16" s="16">
        <v>16161552</v>
      </c>
      <c r="T16" s="17">
        <f t="shared" si="3"/>
        <v>0</v>
      </c>
      <c r="U16" s="17">
        <f t="shared" si="4"/>
        <v>5153775</v>
      </c>
      <c r="V16" s="17">
        <f t="shared" si="5"/>
        <v>16161552</v>
      </c>
    </row>
    <row r="17" spans="2:22" ht="24.75" customHeight="1" x14ac:dyDescent="0.3">
      <c r="B17" s="15">
        <v>1068</v>
      </c>
      <c r="C17" s="15" t="s">
        <v>9</v>
      </c>
      <c r="D17" s="39" t="s">
        <v>55</v>
      </c>
      <c r="E17" s="39"/>
      <c r="F17" s="39"/>
      <c r="G17" s="16"/>
      <c r="H17" s="16"/>
      <c r="I17" s="16">
        <f t="shared" ref="I17:J17" si="11">+H17</f>
        <v>0</v>
      </c>
      <c r="J17" s="16">
        <f t="shared" si="11"/>
        <v>0</v>
      </c>
      <c r="K17" s="16"/>
      <c r="L17" s="16"/>
      <c r="M17" s="16"/>
      <c r="N17" s="18"/>
      <c r="O17" s="18"/>
      <c r="P17" s="18"/>
      <c r="Q17" s="18"/>
      <c r="R17" s="17">
        <v>4200000</v>
      </c>
      <c r="S17" s="17">
        <v>5400000</v>
      </c>
      <c r="T17" s="17">
        <f t="shared" si="3"/>
        <v>0</v>
      </c>
      <c r="U17" s="17">
        <v>4200000</v>
      </c>
      <c r="V17" s="17">
        <v>5400000</v>
      </c>
    </row>
    <row r="18" spans="2:22" ht="32.25" customHeight="1" x14ac:dyDescent="0.3">
      <c r="B18" s="15">
        <v>1082</v>
      </c>
      <c r="C18" s="15">
        <v>11001</v>
      </c>
      <c r="D18" s="27" t="s">
        <v>0</v>
      </c>
      <c r="E18" s="27" t="s">
        <v>24</v>
      </c>
      <c r="F18" s="27"/>
      <c r="G18" s="16">
        <v>1308</v>
      </c>
      <c r="H18" s="16">
        <v>11016</v>
      </c>
      <c r="I18" s="16">
        <f t="shared" ref="I18:J18" si="12">+H18</f>
        <v>11016</v>
      </c>
      <c r="J18" s="16">
        <f t="shared" si="12"/>
        <v>11016</v>
      </c>
      <c r="K18" s="16">
        <v>6976</v>
      </c>
      <c r="L18" s="16">
        <v>6976</v>
      </c>
      <c r="M18" s="16">
        <v>6976</v>
      </c>
      <c r="N18" s="18"/>
      <c r="O18" s="18"/>
      <c r="P18" s="18"/>
      <c r="Q18" s="18"/>
      <c r="R18" s="18"/>
      <c r="S18" s="18"/>
      <c r="T18" s="17">
        <f t="shared" si="3"/>
        <v>6976</v>
      </c>
      <c r="U18" s="17">
        <f t="shared" si="4"/>
        <v>6976</v>
      </c>
      <c r="V18" s="17">
        <f t="shared" si="5"/>
        <v>6976</v>
      </c>
    </row>
    <row r="19" spans="2:22" ht="27.75" customHeight="1" x14ac:dyDescent="0.3">
      <c r="B19" s="15">
        <v>1082</v>
      </c>
      <c r="C19" s="15">
        <v>12001</v>
      </c>
      <c r="D19" s="27" t="s">
        <v>47</v>
      </c>
      <c r="E19" s="27" t="s">
        <v>24</v>
      </c>
      <c r="F19" s="27"/>
      <c r="G19" s="16">
        <v>2296410.5</v>
      </c>
      <c r="H19" s="16">
        <v>2501816.2999999998</v>
      </c>
      <c r="I19" s="16">
        <f t="shared" ref="I19:J19" si="13">+H19</f>
        <v>2501816.2999999998</v>
      </c>
      <c r="J19" s="16">
        <f t="shared" si="13"/>
        <v>2501816.2999999998</v>
      </c>
      <c r="K19" s="16">
        <v>2391374.6</v>
      </c>
      <c r="L19" s="16">
        <v>2391374.6</v>
      </c>
      <c r="M19" s="16">
        <v>2391374.6</v>
      </c>
      <c r="N19" s="18"/>
      <c r="O19" s="18"/>
      <c r="P19" s="18"/>
      <c r="Q19" s="18"/>
      <c r="R19" s="18"/>
      <c r="S19" s="18"/>
      <c r="T19" s="17">
        <f t="shared" si="3"/>
        <v>2391374.6</v>
      </c>
      <c r="U19" s="17">
        <f t="shared" si="4"/>
        <v>2391374.6</v>
      </c>
      <c r="V19" s="17">
        <f t="shared" si="5"/>
        <v>2391374.6</v>
      </c>
    </row>
    <row r="20" spans="2:22" ht="17.25" customHeight="1" x14ac:dyDescent="0.3">
      <c r="B20" s="15">
        <v>1082</v>
      </c>
      <c r="C20" s="15">
        <v>12002</v>
      </c>
      <c r="D20" s="27" t="s">
        <v>48</v>
      </c>
      <c r="E20" s="27" t="s">
        <v>24</v>
      </c>
      <c r="F20" s="27"/>
      <c r="G20" s="16">
        <v>10163769.199999999</v>
      </c>
      <c r="H20" s="16">
        <v>10253735.699999999</v>
      </c>
      <c r="I20" s="16">
        <f t="shared" ref="I20:J24" si="14">+H20</f>
        <v>10253735.699999999</v>
      </c>
      <c r="J20" s="16">
        <f t="shared" si="14"/>
        <v>10253735.699999999</v>
      </c>
      <c r="K20" s="16">
        <v>9929661.5999999996</v>
      </c>
      <c r="L20" s="16">
        <v>9945159.0999999996</v>
      </c>
      <c r="M20" s="16">
        <v>10026018.5</v>
      </c>
      <c r="N20" s="18"/>
      <c r="O20" s="18"/>
      <c r="P20" s="18"/>
      <c r="Q20" s="18"/>
      <c r="R20" s="18"/>
      <c r="S20" s="18"/>
      <c r="T20" s="17">
        <f t="shared" si="3"/>
        <v>9929661.5999999996</v>
      </c>
      <c r="U20" s="17">
        <f t="shared" si="4"/>
        <v>9945159.0999999996</v>
      </c>
      <c r="V20" s="17">
        <f t="shared" si="5"/>
        <v>10026018.5</v>
      </c>
    </row>
    <row r="21" spans="2:22" ht="75" customHeight="1" x14ac:dyDescent="0.3">
      <c r="B21" s="15">
        <v>1082</v>
      </c>
      <c r="C21" s="15">
        <v>12003</v>
      </c>
      <c r="D21" s="27" t="s">
        <v>64</v>
      </c>
      <c r="E21" s="27"/>
      <c r="F21" s="27"/>
      <c r="G21" s="16"/>
      <c r="H21" s="16"/>
      <c r="I21" s="16"/>
      <c r="J21" s="16"/>
      <c r="K21" s="16">
        <v>239137.8</v>
      </c>
      <c r="L21" s="16">
        <v>112444.2</v>
      </c>
      <c r="M21" s="16">
        <v>110365.2</v>
      </c>
      <c r="N21" s="18"/>
      <c r="O21" s="18"/>
      <c r="P21" s="18"/>
      <c r="Q21" s="18"/>
      <c r="R21" s="18"/>
      <c r="S21" s="18"/>
      <c r="T21" s="17">
        <f t="shared" ref="T21" si="15">K21+N21+Q21</f>
        <v>239137.8</v>
      </c>
      <c r="U21" s="17">
        <f t="shared" ref="U21" si="16">L21+O21+R21</f>
        <v>112444.2</v>
      </c>
      <c r="V21" s="17">
        <f t="shared" ref="V21" si="17">M21+P21+S21</f>
        <v>110365.2</v>
      </c>
    </row>
    <row r="22" spans="2:22" ht="51" customHeight="1" x14ac:dyDescent="0.3">
      <c r="B22" s="15">
        <v>1102</v>
      </c>
      <c r="C22" s="15">
        <v>11001</v>
      </c>
      <c r="D22" s="27" t="s">
        <v>1</v>
      </c>
      <c r="E22" s="27" t="s">
        <v>24</v>
      </c>
      <c r="F22" s="27"/>
      <c r="G22" s="16">
        <v>79400</v>
      </c>
      <c r="H22" s="16">
        <f>7000+42000+22000</f>
        <v>71000</v>
      </c>
      <c r="I22" s="16">
        <f t="shared" si="14"/>
        <v>71000</v>
      </c>
      <c r="J22" s="16">
        <f t="shared" si="14"/>
        <v>71000</v>
      </c>
      <c r="K22" s="16">
        <v>72400</v>
      </c>
      <c r="L22" s="16">
        <v>72400</v>
      </c>
      <c r="M22" s="16">
        <v>72400</v>
      </c>
      <c r="N22" s="18"/>
      <c r="O22" s="18"/>
      <c r="P22" s="18"/>
      <c r="Q22" s="18"/>
      <c r="R22" s="18"/>
      <c r="S22" s="18"/>
      <c r="T22" s="17">
        <f t="shared" si="3"/>
        <v>72400</v>
      </c>
      <c r="U22" s="17">
        <f t="shared" si="4"/>
        <v>72400</v>
      </c>
      <c r="V22" s="17">
        <f t="shared" si="5"/>
        <v>72400</v>
      </c>
    </row>
    <row r="23" spans="2:22" ht="41.25" customHeight="1" x14ac:dyDescent="0.3">
      <c r="B23" s="15">
        <v>1102</v>
      </c>
      <c r="C23" s="15">
        <v>11002</v>
      </c>
      <c r="D23" s="27" t="s">
        <v>53</v>
      </c>
      <c r="E23" s="27" t="s">
        <v>24</v>
      </c>
      <c r="F23" s="27"/>
      <c r="G23" s="16">
        <v>1546107.5</v>
      </c>
      <c r="H23" s="16">
        <v>1540000</v>
      </c>
      <c r="I23" s="16">
        <f t="shared" si="14"/>
        <v>1540000</v>
      </c>
      <c r="J23" s="16">
        <f t="shared" si="14"/>
        <v>1540000</v>
      </c>
      <c r="K23" s="16">
        <v>1540000</v>
      </c>
      <c r="L23" s="16">
        <v>1290000</v>
      </c>
      <c r="M23" s="16">
        <v>1040000</v>
      </c>
      <c r="N23" s="18"/>
      <c r="O23" s="18"/>
      <c r="P23" s="18"/>
      <c r="Q23" s="18"/>
      <c r="R23" s="18"/>
      <c r="S23" s="18"/>
      <c r="T23" s="17">
        <f t="shared" si="3"/>
        <v>1540000</v>
      </c>
      <c r="U23" s="17">
        <f t="shared" si="4"/>
        <v>1290000</v>
      </c>
      <c r="V23" s="17">
        <f t="shared" si="5"/>
        <v>1040000</v>
      </c>
    </row>
    <row r="24" spans="2:22" ht="34.5" customHeight="1" x14ac:dyDescent="0.3">
      <c r="B24" s="15">
        <v>1102</v>
      </c>
      <c r="C24" s="15">
        <v>12001</v>
      </c>
      <c r="D24" s="27" t="s">
        <v>8</v>
      </c>
      <c r="E24" s="27" t="s">
        <v>24</v>
      </c>
      <c r="F24" s="27"/>
      <c r="G24" s="16">
        <v>27510488.699999999</v>
      </c>
      <c r="H24" s="16">
        <v>26798155.300000001</v>
      </c>
      <c r="I24" s="16">
        <f t="shared" si="14"/>
        <v>26798155.300000001</v>
      </c>
      <c r="J24" s="16">
        <f t="shared" si="14"/>
        <v>26798155.300000001</v>
      </c>
      <c r="K24" s="16">
        <v>30133718.5</v>
      </c>
      <c r="L24" s="16">
        <v>33098677.100000001</v>
      </c>
      <c r="M24" s="16">
        <v>36571159.899999999</v>
      </c>
      <c r="N24" s="18"/>
      <c r="O24" s="18"/>
      <c r="P24" s="18"/>
      <c r="Q24" s="18"/>
      <c r="R24" s="18"/>
      <c r="S24" s="18"/>
      <c r="T24" s="17">
        <f t="shared" si="3"/>
        <v>30133718.5</v>
      </c>
      <c r="U24" s="17">
        <f t="shared" si="4"/>
        <v>33098677.100000001</v>
      </c>
      <c r="V24" s="17">
        <f t="shared" si="5"/>
        <v>36571159.899999999</v>
      </c>
    </row>
    <row r="25" spans="2:22" ht="32.25" customHeight="1" x14ac:dyDescent="0.3">
      <c r="B25" s="15">
        <v>1102</v>
      </c>
      <c r="C25" s="15">
        <v>12002</v>
      </c>
      <c r="D25" s="27" t="s">
        <v>2</v>
      </c>
      <c r="E25" s="27" t="s">
        <v>24</v>
      </c>
      <c r="F25" s="27"/>
      <c r="G25" s="16">
        <v>559085.69999999995</v>
      </c>
      <c r="H25" s="16">
        <v>567111.9</v>
      </c>
      <c r="I25" s="16">
        <f t="shared" ref="I25:J25" si="18">+H25</f>
        <v>567111.9</v>
      </c>
      <c r="J25" s="16">
        <f t="shared" si="18"/>
        <v>567111.9</v>
      </c>
      <c r="K25" s="16">
        <v>621960</v>
      </c>
      <c r="L25" s="16">
        <v>668964</v>
      </c>
      <c r="M25" s="16">
        <v>714000</v>
      </c>
      <c r="N25" s="18"/>
      <c r="O25" s="18"/>
      <c r="P25" s="18"/>
      <c r="Q25" s="18"/>
      <c r="R25" s="18"/>
      <c r="S25" s="18"/>
      <c r="T25" s="17">
        <f t="shared" si="3"/>
        <v>621960</v>
      </c>
      <c r="U25" s="17">
        <f t="shared" si="4"/>
        <v>668964</v>
      </c>
      <c r="V25" s="17">
        <f t="shared" si="5"/>
        <v>714000</v>
      </c>
    </row>
    <row r="26" spans="2:22" ht="17.25" customHeight="1" x14ac:dyDescent="0.3">
      <c r="B26" s="15">
        <v>1102</v>
      </c>
      <c r="C26" s="15">
        <v>12003</v>
      </c>
      <c r="D26" s="27" t="s">
        <v>3</v>
      </c>
      <c r="E26" s="27" t="s">
        <v>24</v>
      </c>
      <c r="F26" s="27"/>
      <c r="G26" s="16">
        <v>222863933.40000001</v>
      </c>
      <c r="H26" s="16">
        <v>224042950</v>
      </c>
      <c r="I26" s="16">
        <f t="shared" ref="I26:J26" si="19">+H26</f>
        <v>224042950</v>
      </c>
      <c r="J26" s="16">
        <f t="shared" si="19"/>
        <v>224042950</v>
      </c>
      <c r="K26" s="16">
        <v>246472032.30000001</v>
      </c>
      <c r="L26" s="16">
        <v>277346692.5</v>
      </c>
      <c r="M26" s="16">
        <v>303968820.5</v>
      </c>
      <c r="N26" s="18"/>
      <c r="O26" s="18"/>
      <c r="P26" s="18"/>
      <c r="Q26" s="18"/>
      <c r="R26" s="18"/>
      <c r="S26" s="18"/>
      <c r="T26" s="17">
        <f t="shared" si="3"/>
        <v>246472032.30000001</v>
      </c>
      <c r="U26" s="17">
        <f t="shared" si="4"/>
        <v>277346692.5</v>
      </c>
      <c r="V26" s="17">
        <f t="shared" si="5"/>
        <v>303968820.5</v>
      </c>
    </row>
    <row r="27" spans="2:22" ht="17.25" customHeight="1" x14ac:dyDescent="0.3">
      <c r="B27" s="15">
        <v>1102</v>
      </c>
      <c r="C27" s="15">
        <v>12004</v>
      </c>
      <c r="D27" s="27" t="s">
        <v>4</v>
      </c>
      <c r="E27" s="27" t="s">
        <v>24</v>
      </c>
      <c r="F27" s="27"/>
      <c r="G27" s="16">
        <v>2732055.5</v>
      </c>
      <c r="H27" s="16">
        <v>2684328.1</v>
      </c>
      <c r="I27" s="16">
        <f t="shared" ref="I27:J27" si="20">+H27</f>
        <v>2684328.1</v>
      </c>
      <c r="J27" s="16">
        <f t="shared" si="20"/>
        <v>2684328.1</v>
      </c>
      <c r="K27" s="16">
        <v>2959458.6</v>
      </c>
      <c r="L27" s="16">
        <v>3071301</v>
      </c>
      <c r="M27" s="16">
        <v>3155951.4</v>
      </c>
      <c r="N27" s="18"/>
      <c r="O27" s="18"/>
      <c r="P27" s="18"/>
      <c r="Q27" s="18"/>
      <c r="R27" s="18"/>
      <c r="S27" s="18"/>
      <c r="T27" s="17">
        <f t="shared" si="3"/>
        <v>2959458.6</v>
      </c>
      <c r="U27" s="17">
        <f t="shared" si="4"/>
        <v>3071301</v>
      </c>
      <c r="V27" s="17">
        <f t="shared" si="5"/>
        <v>3155951.4</v>
      </c>
    </row>
    <row r="28" spans="2:22" ht="27.75" customHeight="1" thickBot="1" x14ac:dyDescent="0.35">
      <c r="B28" s="15">
        <v>1102</v>
      </c>
      <c r="C28" s="15">
        <v>12005</v>
      </c>
      <c r="D28" s="27" t="s">
        <v>56</v>
      </c>
      <c r="E28" s="27"/>
      <c r="F28" s="27"/>
      <c r="G28" s="16">
        <f>56779611.8</f>
        <v>56779611.799999997</v>
      </c>
      <c r="H28" s="16">
        <v>56779611.799999997</v>
      </c>
      <c r="I28" s="16">
        <v>64153661.899999999</v>
      </c>
      <c r="J28" s="16">
        <v>66078271.799999997</v>
      </c>
      <c r="K28" s="16">
        <v>69379905</v>
      </c>
      <c r="L28" s="16">
        <v>72712577</v>
      </c>
      <c r="M28" s="16">
        <v>76205292</v>
      </c>
      <c r="N28" s="18"/>
      <c r="O28" s="18"/>
      <c r="P28" s="18"/>
      <c r="Q28" s="18"/>
      <c r="R28" s="18"/>
      <c r="S28" s="18"/>
      <c r="T28" s="17">
        <v>70007556.216000006</v>
      </c>
      <c r="U28" s="17">
        <v>75455726.8134</v>
      </c>
      <c r="V28" s="17">
        <v>75455726.8134</v>
      </c>
    </row>
    <row r="29" spans="2:22" ht="36.75" customHeight="1" thickBot="1" x14ac:dyDescent="0.35">
      <c r="B29" s="15">
        <v>1117</v>
      </c>
      <c r="C29" s="15">
        <v>11002</v>
      </c>
      <c r="D29" s="27" t="s">
        <v>62</v>
      </c>
      <c r="E29" s="27"/>
      <c r="F29" s="27"/>
      <c r="G29" s="25">
        <v>2563833.7000000002</v>
      </c>
      <c r="H29" s="26">
        <v>2487429.7000000002</v>
      </c>
      <c r="I29" s="26">
        <v>2509837.5</v>
      </c>
      <c r="J29" s="16">
        <f t="shared" ref="J29" si="21">+I29</f>
        <v>2509837.5</v>
      </c>
      <c r="K29" s="16">
        <v>2563097.6000000001</v>
      </c>
      <c r="L29" s="16">
        <v>2524862.6</v>
      </c>
      <c r="M29" s="16">
        <v>2547270.4</v>
      </c>
      <c r="N29" s="18"/>
      <c r="O29" s="18"/>
      <c r="P29" s="18"/>
      <c r="Q29" s="18"/>
      <c r="R29" s="18"/>
      <c r="S29" s="18"/>
      <c r="T29" s="17">
        <f t="shared" ref="T29" si="22">K29+N29+Q29</f>
        <v>2563097.6000000001</v>
      </c>
      <c r="U29" s="17">
        <f t="shared" ref="U29" si="23">L29+O29+R29</f>
        <v>2524862.6</v>
      </c>
      <c r="V29" s="17">
        <f t="shared" ref="V29" si="24">M29+P29+S29</f>
        <v>2547270.4</v>
      </c>
    </row>
    <row r="30" spans="2:22" ht="36.75" customHeight="1" x14ac:dyDescent="0.3">
      <c r="B30" s="15">
        <v>1205</v>
      </c>
      <c r="C30" s="15">
        <v>12001</v>
      </c>
      <c r="D30" s="27" t="s">
        <v>49</v>
      </c>
      <c r="E30" s="27" t="s">
        <v>24</v>
      </c>
      <c r="F30" s="27"/>
      <c r="G30" s="16">
        <v>19824936.600000001</v>
      </c>
      <c r="H30" s="16">
        <v>16140837.5</v>
      </c>
      <c r="I30" s="16">
        <f t="shared" ref="I30:J31" si="25">+H30</f>
        <v>16140837.5</v>
      </c>
      <c r="J30" s="16">
        <f t="shared" si="25"/>
        <v>16140837.5</v>
      </c>
      <c r="K30" s="16">
        <v>22693404</v>
      </c>
      <c r="L30" s="16">
        <v>25195770</v>
      </c>
      <c r="M30" s="16">
        <v>27812052</v>
      </c>
      <c r="N30" s="18"/>
      <c r="O30" s="18"/>
      <c r="P30" s="18"/>
      <c r="Q30" s="18"/>
      <c r="R30" s="18"/>
      <c r="S30" s="18"/>
      <c r="T30" s="17">
        <f t="shared" si="3"/>
        <v>22693404</v>
      </c>
      <c r="U30" s="17">
        <f t="shared" si="4"/>
        <v>25195770</v>
      </c>
      <c r="V30" s="17">
        <f t="shared" si="5"/>
        <v>27812052</v>
      </c>
    </row>
    <row r="31" spans="2:22" ht="38.25" customHeight="1" x14ac:dyDescent="0.3">
      <c r="B31" s="15">
        <v>1205</v>
      </c>
      <c r="C31" s="15">
        <v>12002</v>
      </c>
      <c r="D31" s="27" t="s">
        <v>50</v>
      </c>
      <c r="E31" s="27" t="s">
        <v>24</v>
      </c>
      <c r="F31" s="27"/>
      <c r="G31" s="16">
        <v>4897400</v>
      </c>
      <c r="H31" s="16">
        <v>4907200</v>
      </c>
      <c r="I31" s="16">
        <f t="shared" si="25"/>
        <v>4907200</v>
      </c>
      <c r="J31" s="16">
        <f t="shared" si="25"/>
        <v>4907200</v>
      </c>
      <c r="K31" s="16">
        <v>4907200</v>
      </c>
      <c r="L31" s="16">
        <v>4915000</v>
      </c>
      <c r="M31" s="16">
        <v>4920000</v>
      </c>
      <c r="N31" s="18"/>
      <c r="O31" s="18"/>
      <c r="P31" s="18"/>
      <c r="Q31" s="18"/>
      <c r="R31" s="18"/>
      <c r="S31" s="18"/>
      <c r="T31" s="17">
        <f t="shared" si="3"/>
        <v>4907200</v>
      </c>
      <c r="U31" s="17">
        <f t="shared" si="4"/>
        <v>4915000</v>
      </c>
      <c r="V31" s="17">
        <f t="shared" si="5"/>
        <v>4920000</v>
      </c>
    </row>
    <row r="32" spans="2:22" ht="38.25" customHeight="1" x14ac:dyDescent="0.3">
      <c r="B32" s="15">
        <v>1205</v>
      </c>
      <c r="C32" s="15">
        <v>12003</v>
      </c>
      <c r="D32" s="27" t="s">
        <v>57</v>
      </c>
      <c r="E32" s="27"/>
      <c r="F32" s="27"/>
      <c r="G32" s="16">
        <f>+H32</f>
        <v>7202.88</v>
      </c>
      <c r="H32" s="16">
        <v>7202.88</v>
      </c>
      <c r="I32" s="16">
        <v>7202.88</v>
      </c>
      <c r="J32" s="16">
        <v>7202.88</v>
      </c>
      <c r="K32" s="16">
        <v>7202.88</v>
      </c>
      <c r="L32" s="16">
        <v>7202.88</v>
      </c>
      <c r="M32" s="16">
        <v>7202.88</v>
      </c>
      <c r="N32" s="18"/>
      <c r="O32" s="18"/>
      <c r="P32" s="18"/>
      <c r="Q32" s="18"/>
      <c r="R32" s="18"/>
      <c r="S32" s="18"/>
      <c r="T32" s="17">
        <f t="shared" si="3"/>
        <v>7202.88</v>
      </c>
      <c r="U32" s="17">
        <f t="shared" si="4"/>
        <v>7202.88</v>
      </c>
      <c r="V32" s="17">
        <f t="shared" si="5"/>
        <v>7202.88</v>
      </c>
    </row>
    <row r="33" spans="2:22" ht="30.75" customHeight="1" x14ac:dyDescent="0.3">
      <c r="B33" s="15">
        <v>1205</v>
      </c>
      <c r="C33" s="15">
        <v>12004</v>
      </c>
      <c r="D33" s="27" t="s">
        <v>51</v>
      </c>
      <c r="E33" s="27" t="s">
        <v>24</v>
      </c>
      <c r="F33" s="27"/>
      <c r="G33" s="16">
        <f t="shared" ref="G33:G36" si="26">+H33</f>
        <v>420000</v>
      </c>
      <c r="H33" s="16">
        <v>420000</v>
      </c>
      <c r="I33" s="16">
        <v>420000</v>
      </c>
      <c r="J33" s="16">
        <v>420000</v>
      </c>
      <c r="K33" s="16">
        <v>420000</v>
      </c>
      <c r="L33" s="16">
        <v>420000</v>
      </c>
      <c r="M33" s="16">
        <v>420000</v>
      </c>
      <c r="N33" s="18"/>
      <c r="O33" s="18"/>
      <c r="P33" s="18"/>
      <c r="Q33" s="18"/>
      <c r="R33" s="18"/>
      <c r="S33" s="18"/>
      <c r="T33" s="17">
        <f t="shared" si="3"/>
        <v>420000</v>
      </c>
      <c r="U33" s="17">
        <f t="shared" si="4"/>
        <v>420000</v>
      </c>
      <c r="V33" s="17">
        <f t="shared" si="5"/>
        <v>420000</v>
      </c>
    </row>
    <row r="34" spans="2:22" ht="16.5" customHeight="1" x14ac:dyDescent="0.3">
      <c r="B34" s="15">
        <v>1205</v>
      </c>
      <c r="C34" s="15">
        <v>12005</v>
      </c>
      <c r="D34" s="27" t="s">
        <v>52</v>
      </c>
      <c r="E34" s="27" t="s">
        <v>24</v>
      </c>
      <c r="F34" s="27"/>
      <c r="G34" s="16">
        <f t="shared" si="26"/>
        <v>550000</v>
      </c>
      <c r="H34" s="16">
        <v>550000</v>
      </c>
      <c r="I34" s="16">
        <v>550000</v>
      </c>
      <c r="J34" s="16">
        <v>550000</v>
      </c>
      <c r="K34" s="16">
        <v>550000</v>
      </c>
      <c r="L34" s="16">
        <v>550000</v>
      </c>
      <c r="M34" s="16">
        <v>550000</v>
      </c>
      <c r="N34" s="18"/>
      <c r="O34" s="18"/>
      <c r="P34" s="18"/>
      <c r="Q34" s="18"/>
      <c r="R34" s="18"/>
      <c r="S34" s="18"/>
      <c r="T34" s="17">
        <f t="shared" si="3"/>
        <v>550000</v>
      </c>
      <c r="U34" s="17">
        <f t="shared" si="4"/>
        <v>550000</v>
      </c>
      <c r="V34" s="17">
        <f t="shared" si="5"/>
        <v>550000</v>
      </c>
    </row>
    <row r="35" spans="2:22" ht="24.75" customHeight="1" x14ac:dyDescent="0.3">
      <c r="B35" s="15">
        <v>1205</v>
      </c>
      <c r="C35" s="15">
        <v>12006</v>
      </c>
      <c r="D35" s="27" t="s">
        <v>58</v>
      </c>
      <c r="E35" s="27"/>
      <c r="F35" s="27"/>
      <c r="G35" s="16">
        <f t="shared" si="26"/>
        <v>4633.2999999999993</v>
      </c>
      <c r="H35" s="16">
        <v>4633.2999999999993</v>
      </c>
      <c r="I35" s="16">
        <v>4633.2999999999993</v>
      </c>
      <c r="J35" s="16">
        <v>4633.2999999999993</v>
      </c>
      <c r="K35" s="16">
        <v>4633.2999999999993</v>
      </c>
      <c r="L35" s="16">
        <v>4633.2999999999993</v>
      </c>
      <c r="M35" s="16">
        <v>4633.2999999999993</v>
      </c>
      <c r="N35" s="18"/>
      <c r="O35" s="18"/>
      <c r="P35" s="18"/>
      <c r="Q35" s="18"/>
      <c r="R35" s="18"/>
      <c r="S35" s="18"/>
      <c r="T35" s="17">
        <f t="shared" si="3"/>
        <v>4633.2999999999993</v>
      </c>
      <c r="U35" s="17">
        <f t="shared" si="4"/>
        <v>4633.2999999999993</v>
      </c>
      <c r="V35" s="17">
        <f t="shared" si="5"/>
        <v>4633.2999999999993</v>
      </c>
    </row>
    <row r="36" spans="2:22" ht="25.5" customHeight="1" x14ac:dyDescent="0.3">
      <c r="B36" s="15">
        <v>1205</v>
      </c>
      <c r="C36" s="15">
        <v>12008</v>
      </c>
      <c r="D36" s="27" t="s">
        <v>59</v>
      </c>
      <c r="E36" s="27"/>
      <c r="F36" s="27"/>
      <c r="G36" s="16">
        <f t="shared" si="26"/>
        <v>22000</v>
      </c>
      <c r="H36" s="16">
        <v>22000</v>
      </c>
      <c r="I36" s="16">
        <v>22000</v>
      </c>
      <c r="J36" s="16">
        <v>22000</v>
      </c>
      <c r="K36" s="16">
        <v>22000</v>
      </c>
      <c r="L36" s="16">
        <v>22000</v>
      </c>
      <c r="M36" s="16">
        <v>22000</v>
      </c>
      <c r="N36" s="18"/>
      <c r="O36" s="18"/>
      <c r="P36" s="18"/>
      <c r="Q36" s="18"/>
      <c r="R36" s="18"/>
      <c r="S36" s="18"/>
      <c r="T36" s="17">
        <f t="shared" si="3"/>
        <v>22000</v>
      </c>
      <c r="U36" s="17">
        <f t="shared" si="4"/>
        <v>22000</v>
      </c>
      <c r="V36" s="17">
        <f t="shared" si="5"/>
        <v>22000</v>
      </c>
    </row>
    <row r="37" spans="2:22" ht="48.75" customHeight="1" x14ac:dyDescent="0.3">
      <c r="B37" s="38" t="s">
        <v>25</v>
      </c>
      <c r="C37" s="38"/>
      <c r="D37" s="38"/>
      <c r="E37" s="38"/>
      <c r="F37" s="38"/>
      <c r="G37" s="19">
        <f t="shared" ref="G37:J37" si="27">SUM(G38:G41)</f>
        <v>26981.599999999999</v>
      </c>
      <c r="H37" s="19">
        <f t="shared" si="27"/>
        <v>27448.899999999998</v>
      </c>
      <c r="I37" s="19">
        <f t="shared" si="27"/>
        <v>27448.899999999998</v>
      </c>
      <c r="J37" s="19">
        <f t="shared" si="27"/>
        <v>27448.899999999998</v>
      </c>
      <c r="K37" s="19">
        <f>SUM(K38:K41)</f>
        <v>23179.1</v>
      </c>
      <c r="L37" s="19">
        <f>SUM(L38:L41)</f>
        <v>26196.9</v>
      </c>
      <c r="M37" s="19">
        <f>SUM(M38:M41)</f>
        <v>28442.2</v>
      </c>
      <c r="N37" s="19">
        <f>SUM(N38:N41)</f>
        <v>0</v>
      </c>
      <c r="O37" s="19">
        <f t="shared" ref="O37:V37" si="28">SUM(O38:O41)</f>
        <v>0</v>
      </c>
      <c r="P37" s="19">
        <f t="shared" si="28"/>
        <v>0</v>
      </c>
      <c r="Q37" s="19">
        <f t="shared" si="28"/>
        <v>0</v>
      </c>
      <c r="R37" s="19">
        <f t="shared" si="28"/>
        <v>30922.7</v>
      </c>
      <c r="S37" s="19">
        <f t="shared" si="28"/>
        <v>96969.3</v>
      </c>
      <c r="T37" s="19">
        <f t="shared" si="28"/>
        <v>23179.1</v>
      </c>
      <c r="U37" s="19">
        <f t="shared" si="28"/>
        <v>57119.6</v>
      </c>
      <c r="V37" s="19">
        <f t="shared" si="28"/>
        <v>125411.5</v>
      </c>
    </row>
    <row r="38" spans="2:22" ht="33.75" customHeight="1" x14ac:dyDescent="0.3">
      <c r="B38" s="15">
        <v>1068</v>
      </c>
      <c r="C38" s="15" t="s">
        <v>9</v>
      </c>
      <c r="D38" s="27" t="s">
        <v>10</v>
      </c>
      <c r="E38" s="27" t="s">
        <v>24</v>
      </c>
      <c r="F38" s="27"/>
      <c r="G38" s="16"/>
      <c r="H38" s="16"/>
      <c r="I38" s="16">
        <f t="shared" ref="I38:J41" si="29">+H38</f>
        <v>0</v>
      </c>
      <c r="J38" s="16">
        <f t="shared" si="29"/>
        <v>0</v>
      </c>
      <c r="K38" s="16"/>
      <c r="L38" s="16"/>
      <c r="M38" s="16"/>
      <c r="N38" s="18"/>
      <c r="O38" s="18"/>
      <c r="P38" s="18"/>
      <c r="Q38" s="18"/>
      <c r="R38" s="16">
        <v>30922.7</v>
      </c>
      <c r="S38" s="16">
        <v>96969.3</v>
      </c>
      <c r="T38" s="17">
        <f t="shared" ref="T38" si="30">K38+N38+Q38</f>
        <v>0</v>
      </c>
      <c r="U38" s="17">
        <f t="shared" ref="U38" si="31">L38+O38+R38</f>
        <v>30922.7</v>
      </c>
      <c r="V38" s="17">
        <f t="shared" ref="V38" si="32">M38+P38+S38</f>
        <v>96969.3</v>
      </c>
    </row>
    <row r="39" spans="2:22" ht="17.25" customHeight="1" x14ac:dyDescent="0.3">
      <c r="B39" s="15">
        <v>1102</v>
      </c>
      <c r="C39" s="15">
        <v>11003</v>
      </c>
      <c r="D39" s="27" t="s">
        <v>7</v>
      </c>
      <c r="E39" s="27" t="s">
        <v>24</v>
      </c>
      <c r="F39" s="27"/>
      <c r="G39" s="16">
        <v>634.29999999999995</v>
      </c>
      <c r="H39" s="16">
        <v>1101.5999999999999</v>
      </c>
      <c r="I39" s="16">
        <f t="shared" si="29"/>
        <v>1101.5999999999999</v>
      </c>
      <c r="J39" s="16">
        <f t="shared" si="29"/>
        <v>1101.5999999999999</v>
      </c>
      <c r="K39" s="16">
        <v>600</v>
      </c>
      <c r="L39" s="16">
        <v>600</v>
      </c>
      <c r="M39" s="16">
        <v>600</v>
      </c>
      <c r="N39" s="18"/>
      <c r="O39" s="18"/>
      <c r="P39" s="18"/>
      <c r="Q39" s="18"/>
      <c r="R39" s="18"/>
      <c r="S39" s="18"/>
      <c r="T39" s="17">
        <f t="shared" ref="T39:V39" si="33">K39+N39+Q39</f>
        <v>600</v>
      </c>
      <c r="U39" s="17">
        <f t="shared" si="33"/>
        <v>600</v>
      </c>
      <c r="V39" s="17">
        <f t="shared" si="33"/>
        <v>600</v>
      </c>
    </row>
    <row r="40" spans="2:22" ht="23.25" customHeight="1" x14ac:dyDescent="0.3">
      <c r="B40" s="15">
        <v>1102</v>
      </c>
      <c r="C40" s="15">
        <v>11004</v>
      </c>
      <c r="D40" s="27" t="s">
        <v>63</v>
      </c>
      <c r="E40" s="27"/>
      <c r="F40" s="27"/>
      <c r="G40" s="16"/>
      <c r="H40" s="16"/>
      <c r="I40" s="16"/>
      <c r="J40" s="16"/>
      <c r="K40" s="16">
        <v>9923.5</v>
      </c>
      <c r="L40" s="16">
        <v>9923.5</v>
      </c>
      <c r="M40" s="16">
        <v>9923.5</v>
      </c>
      <c r="N40" s="18"/>
      <c r="O40" s="18"/>
      <c r="P40" s="18"/>
      <c r="Q40" s="18"/>
      <c r="R40" s="18"/>
      <c r="S40" s="18"/>
      <c r="T40" s="17">
        <f t="shared" ref="T40" si="34">K40+N40+Q40</f>
        <v>9923.5</v>
      </c>
      <c r="U40" s="17">
        <f t="shared" ref="U40" si="35">L40+O40+R40</f>
        <v>9923.5</v>
      </c>
      <c r="V40" s="17">
        <f t="shared" ref="V40" si="36">M40+P40+S40</f>
        <v>9923.5</v>
      </c>
    </row>
    <row r="41" spans="2:22" ht="54" customHeight="1" x14ac:dyDescent="0.3">
      <c r="B41" s="15">
        <v>1205</v>
      </c>
      <c r="C41" s="15">
        <v>12007</v>
      </c>
      <c r="D41" s="27" t="s">
        <v>5</v>
      </c>
      <c r="E41" s="27" t="s">
        <v>24</v>
      </c>
      <c r="F41" s="27"/>
      <c r="G41" s="16">
        <f>+H41</f>
        <v>26347.3</v>
      </c>
      <c r="H41" s="16">
        <v>26347.3</v>
      </c>
      <c r="I41" s="16">
        <f t="shared" si="29"/>
        <v>26347.3</v>
      </c>
      <c r="J41" s="16">
        <f t="shared" si="29"/>
        <v>26347.3</v>
      </c>
      <c r="K41" s="16">
        <v>12655.6</v>
      </c>
      <c r="L41" s="16">
        <v>15673.4</v>
      </c>
      <c r="M41" s="16">
        <v>17918.7</v>
      </c>
      <c r="N41" s="18"/>
      <c r="O41" s="18"/>
      <c r="P41" s="18"/>
      <c r="Q41" s="18"/>
      <c r="R41" s="18"/>
      <c r="S41" s="18"/>
      <c r="T41" s="16">
        <f t="shared" ref="T41:V41" si="37">K41+N41+Q41</f>
        <v>12655.6</v>
      </c>
      <c r="U41" s="16">
        <f t="shared" si="37"/>
        <v>15673.4</v>
      </c>
      <c r="V41" s="16">
        <f t="shared" si="37"/>
        <v>17918.7</v>
      </c>
    </row>
    <row r="43" spans="2:22" x14ac:dyDescent="0.3">
      <c r="L43" s="7"/>
      <c r="M43" s="7"/>
    </row>
    <row r="44" spans="2:22" x14ac:dyDescent="0.3">
      <c r="L44" s="6"/>
    </row>
  </sheetData>
  <mergeCells count="43">
    <mergeCell ref="D13:F13"/>
    <mergeCell ref="D38:F38"/>
    <mergeCell ref="D25:F25"/>
    <mergeCell ref="D26:F26"/>
    <mergeCell ref="D27:F27"/>
    <mergeCell ref="D35:F35"/>
    <mergeCell ref="D14:F14"/>
    <mergeCell ref="D15:F15"/>
    <mergeCell ref="D16:F16"/>
    <mergeCell ref="D18:F18"/>
    <mergeCell ref="D19:F19"/>
    <mergeCell ref="D20:F20"/>
    <mergeCell ref="D22:F22"/>
    <mergeCell ref="D17:F17"/>
    <mergeCell ref="D21:F21"/>
    <mergeCell ref="D41:F41"/>
    <mergeCell ref="D23:F23"/>
    <mergeCell ref="D39:F39"/>
    <mergeCell ref="D36:F36"/>
    <mergeCell ref="B37:F37"/>
    <mergeCell ref="D24:F24"/>
    <mergeCell ref="D30:F30"/>
    <mergeCell ref="D34:F34"/>
    <mergeCell ref="D28:F28"/>
    <mergeCell ref="D31:F31"/>
    <mergeCell ref="D33:F33"/>
    <mergeCell ref="D32:F32"/>
    <mergeCell ref="D29:F29"/>
    <mergeCell ref="D40:F40"/>
    <mergeCell ref="D10:F10"/>
    <mergeCell ref="D11:F11"/>
    <mergeCell ref="D12:F12"/>
    <mergeCell ref="B2:V2"/>
    <mergeCell ref="B8:F8"/>
    <mergeCell ref="D9:F9"/>
    <mergeCell ref="B5:C6"/>
    <mergeCell ref="D5:F7"/>
    <mergeCell ref="K5:M6"/>
    <mergeCell ref="N5:P6"/>
    <mergeCell ref="Q5:S5"/>
    <mergeCell ref="T5:V6"/>
    <mergeCell ref="Q6:S6"/>
    <mergeCell ref="H5:J6"/>
  </mergeCells>
  <hyperlinks>
    <hyperlink ref="N5" location="_ftn2" display="_ftn2"/>
    <hyperlink ref="T5" location="_ftn3" display="_ftn3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G14"/>
  <sheetViews>
    <sheetView tabSelected="1" topLeftCell="A4" workbookViewId="0">
      <selection activeCell="J11" sqref="J11:J12"/>
    </sheetView>
  </sheetViews>
  <sheetFormatPr defaultRowHeight="15" x14ac:dyDescent="0.25"/>
  <cols>
    <col min="3" max="3" width="55.42578125" customWidth="1"/>
    <col min="4" max="4" width="21.7109375" customWidth="1"/>
    <col min="5" max="5" width="20.5703125" customWidth="1"/>
    <col min="6" max="6" width="20.85546875" customWidth="1"/>
    <col min="7" max="7" width="20.28515625" customWidth="1"/>
  </cols>
  <sheetData>
    <row r="3" spans="3:7" ht="62.25" customHeight="1" x14ac:dyDescent="0.25">
      <c r="C3" s="40" t="s">
        <v>38</v>
      </c>
      <c r="D3" s="40"/>
      <c r="E3" s="40"/>
      <c r="F3" s="40"/>
      <c r="G3" s="40"/>
    </row>
    <row r="5" spans="3:7" ht="15.75" thickBot="1" x14ac:dyDescent="0.3"/>
    <row r="6" spans="3:7" ht="17.25" thickBot="1" x14ac:dyDescent="0.3">
      <c r="C6" s="1"/>
      <c r="D6" s="2" t="s">
        <v>26</v>
      </c>
      <c r="E6" s="2" t="s">
        <v>27</v>
      </c>
      <c r="F6" s="2" t="s">
        <v>28</v>
      </c>
      <c r="G6" s="2" t="s">
        <v>29</v>
      </c>
    </row>
    <row r="7" spans="3:7" ht="54.75" customHeight="1" thickBot="1" x14ac:dyDescent="0.3">
      <c r="C7" s="3" t="s">
        <v>30</v>
      </c>
      <c r="D7" s="22">
        <f>+'Աղյուսակ 1'!H4</f>
        <v>376263908.07999998</v>
      </c>
      <c r="E7" s="22">
        <f>+'Աղյուսակ 1'!I4</f>
        <v>383660365.97999996</v>
      </c>
      <c r="F7" s="22">
        <f>+'Աղյուսակ 1'!J4</f>
        <v>385584975.88</v>
      </c>
      <c r="G7" s="23" t="s">
        <v>31</v>
      </c>
    </row>
    <row r="8" spans="3:7" ht="51" customHeight="1" thickBot="1" x14ac:dyDescent="0.3">
      <c r="C8" s="3" t="s">
        <v>54</v>
      </c>
      <c r="D8" s="22">
        <f>+'Աղյուսակ 1'!G4</f>
        <v>378982661.08000004</v>
      </c>
      <c r="E8" s="23" t="s">
        <v>31</v>
      </c>
      <c r="F8" s="23" t="s">
        <v>31</v>
      </c>
      <c r="G8" s="23" t="s">
        <v>31</v>
      </c>
    </row>
    <row r="9" spans="3:7" ht="51.75" customHeight="1" thickBot="1" x14ac:dyDescent="0.3">
      <c r="C9" s="3" t="s">
        <v>32</v>
      </c>
      <c r="D9" s="23" t="s">
        <v>31</v>
      </c>
      <c r="E9" s="12">
        <f>SUM(E10:E12)</f>
        <v>420389921.48000008</v>
      </c>
      <c r="F9" s="12">
        <f t="shared" ref="F9" si="0">SUM(F10:F12)</f>
        <v>475471092.18000001</v>
      </c>
      <c r="G9" s="12">
        <f>SUM(G10:G12)</f>
        <v>522543525.57999998</v>
      </c>
    </row>
    <row r="10" spans="3:7" ht="54.75" thickBot="1" x14ac:dyDescent="0.3">
      <c r="C10" s="3" t="s">
        <v>37</v>
      </c>
      <c r="D10" s="23" t="s">
        <v>31</v>
      </c>
      <c r="E10" s="10">
        <f>+'Աղյուսակ 1'!K8</f>
        <v>420389921.48000008</v>
      </c>
      <c r="F10" s="10">
        <f>+'Աղյուսակ 1'!L8</f>
        <v>466117317.18000001</v>
      </c>
      <c r="G10" s="10">
        <f>+'Աղյուսակ 1'!M8</f>
        <v>500981973.57999998</v>
      </c>
    </row>
    <row r="11" spans="3:7" ht="36.75" customHeight="1" thickBot="1" x14ac:dyDescent="0.3">
      <c r="C11" s="3" t="s">
        <v>33</v>
      </c>
      <c r="D11" s="23" t="s">
        <v>31</v>
      </c>
      <c r="E11" s="5"/>
      <c r="F11" s="5"/>
      <c r="G11" s="5"/>
    </row>
    <row r="12" spans="3:7" ht="25.5" customHeight="1" thickBot="1" x14ac:dyDescent="0.3">
      <c r="C12" s="3" t="s">
        <v>34</v>
      </c>
      <c r="D12" s="23" t="s">
        <v>31</v>
      </c>
      <c r="E12" s="5"/>
      <c r="F12" s="12">
        <f>+'Աղյուսակ 1'!R8</f>
        <v>9353775</v>
      </c>
      <c r="G12" s="12">
        <f>+'Աղյուսակ 1'!S8</f>
        <v>21561552</v>
      </c>
    </row>
    <row r="13" spans="3:7" ht="30" customHeight="1" thickBot="1" x14ac:dyDescent="0.3">
      <c r="C13" s="3" t="s">
        <v>36</v>
      </c>
      <c r="D13" s="23" t="s">
        <v>31</v>
      </c>
      <c r="E13" s="11">
        <f>+E9-$D$8</f>
        <v>41407260.400000036</v>
      </c>
      <c r="F13" s="11">
        <f t="shared" ref="F13:G13" si="1">+F9-$D$8</f>
        <v>96488431.099999964</v>
      </c>
      <c r="G13" s="11">
        <f t="shared" si="1"/>
        <v>143560864.49999994</v>
      </c>
    </row>
    <row r="14" spans="3:7" ht="41.25" thickBot="1" x14ac:dyDescent="0.3">
      <c r="C14" s="3" t="s">
        <v>35</v>
      </c>
      <c r="D14" s="23" t="s">
        <v>31</v>
      </c>
      <c r="E14" s="10">
        <f>+E9-E7</f>
        <v>36729555.500000119</v>
      </c>
      <c r="F14" s="10">
        <f t="shared" ref="F14" si="2">+F9-F7</f>
        <v>89886116.300000012</v>
      </c>
      <c r="G14" s="11"/>
    </row>
  </sheetData>
  <mergeCells count="1">
    <mergeCell ref="C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Աղյուսակ 1</vt:lpstr>
      <vt:lpstr>աղյուսակ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https://mul-mss.gov.am/tasks/docs/attachment.php?id=379758&amp;fn=2020-2022-havelvac-10.xlsx&amp;out=1&amp;token=de743cde85bef284487f</cp:keywords>
  <cp:lastModifiedBy>Gayane.Vasilyan</cp:lastModifiedBy>
  <dcterms:modified xsi:type="dcterms:W3CDTF">2019-04-30T16:13:44Z</dcterms:modified>
</cp:coreProperties>
</file>