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35" windowHeight="8595" tabRatio="966" activeTab="4"/>
  </bookViews>
  <sheets>
    <sheet name="Մ-01" sheetId="1" r:id="rId1"/>
    <sheet name="Մ-02" sheetId="2" r:id="rId2"/>
    <sheet name="Մ-03" sheetId="3" r:id="rId3"/>
    <sheet name="Մ-04" sheetId="4" r:id="rId4"/>
    <sheet name="Մ-05" sheetId="5" r:id="rId5"/>
    <sheet name="Մ-06" sheetId="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17" sheetId="13" r:id="rId19"/>
  </sheets>
  <calcPr calcId="145621"/>
</workbook>
</file>

<file path=xl/calcChain.xml><?xml version="1.0" encoding="utf-8"?>
<calcChain xmlns="http://schemas.openxmlformats.org/spreadsheetml/2006/main">
  <c r="L29" i="20" l="1"/>
  <c r="L28" i="20"/>
  <c r="K30" i="20"/>
  <c r="J29" i="20"/>
  <c r="J28" i="20"/>
  <c r="L29" i="13"/>
  <c r="L28" i="13"/>
  <c r="K30" i="13"/>
  <c r="J29" i="13"/>
  <c r="J28" i="13"/>
  <c r="L29" i="19"/>
  <c r="L28" i="19"/>
  <c r="K30" i="19"/>
  <c r="J29" i="19"/>
  <c r="J28" i="19"/>
  <c r="L29" i="18"/>
  <c r="L28" i="18"/>
  <c r="K30" i="18"/>
  <c r="J29" i="18"/>
  <c r="J28" i="18"/>
  <c r="L29" i="17"/>
  <c r="L28" i="17"/>
  <c r="K30" i="17"/>
  <c r="J29" i="17"/>
  <c r="J28" i="17"/>
  <c r="L29" i="16"/>
  <c r="L28" i="16"/>
  <c r="K30" i="16"/>
  <c r="J29" i="16"/>
  <c r="J28" i="16"/>
  <c r="L29" i="15"/>
  <c r="L28" i="15"/>
  <c r="K30" i="15"/>
  <c r="J29" i="15"/>
  <c r="J28" i="15"/>
  <c r="L30" i="12"/>
  <c r="K8" i="12" s="1"/>
  <c r="K8" i="11"/>
  <c r="L30" i="11"/>
  <c r="L30" i="10"/>
  <c r="K8" i="10" s="1"/>
  <c r="L30" i="9"/>
  <c r="K8" i="9" s="1"/>
  <c r="L30" i="8"/>
  <c r="K8" i="8" s="1"/>
  <c r="K8" i="7"/>
  <c r="L30" i="7"/>
  <c r="L30" i="6"/>
  <c r="K8" i="6" s="1"/>
  <c r="L30" i="5"/>
  <c r="K8" i="5" s="1"/>
  <c r="L30" i="3"/>
  <c r="K8" i="3" s="1"/>
  <c r="K8" i="2"/>
  <c r="L30" i="2"/>
  <c r="L30" i="1"/>
  <c r="K8" i="1" s="1"/>
  <c r="L30" i="20" l="1"/>
  <c r="K8" i="20" s="1"/>
  <c r="L30" i="13"/>
  <c r="K8" i="13"/>
  <c r="L30" i="19"/>
  <c r="K8" i="19" s="1"/>
  <c r="L30" i="18"/>
  <c r="K8" i="18"/>
  <c r="L30" i="17"/>
  <c r="K8" i="17" s="1"/>
  <c r="L30" i="16"/>
  <c r="K8" i="16" s="1"/>
  <c r="L30" i="15"/>
  <c r="K8" i="15" s="1"/>
  <c r="K8" i="4"/>
  <c r="I19" i="13" l="1"/>
  <c r="I19" i="20"/>
  <c r="I19" i="19"/>
  <c r="I19" i="18"/>
  <c r="I19" i="17"/>
  <c r="I19" i="16"/>
  <c r="I19" i="15"/>
  <c r="D19" i="12"/>
  <c r="D19" i="11"/>
  <c r="D19" i="10"/>
  <c r="D19" i="9"/>
  <c r="D19" i="8"/>
  <c r="D19" i="7"/>
  <c r="D19" i="6"/>
  <c r="D19" i="5"/>
  <c r="D19" i="3"/>
  <c r="D19" i="2"/>
  <c r="D19" i="1"/>
  <c r="H8" i="4"/>
  <c r="D19" i="4" l="1"/>
  <c r="D29" i="12" l="1"/>
  <c r="D28" i="12"/>
  <c r="D28" i="11"/>
  <c r="D29" i="11"/>
  <c r="D28" i="10"/>
  <c r="D29" i="10"/>
  <c r="D29" i="9"/>
  <c r="D28" i="9"/>
  <c r="D29" i="8"/>
  <c r="D28" i="8"/>
  <c r="D29" i="7"/>
  <c r="D28" i="7"/>
  <c r="D29" i="6"/>
  <c r="D28" i="6"/>
  <c r="D28" i="5"/>
  <c r="D29" i="4"/>
  <c r="D29" i="3"/>
  <c r="D28" i="4"/>
  <c r="D29" i="5"/>
  <c r="F36" i="15" l="1"/>
  <c r="G36" i="15"/>
  <c r="D28" i="3" l="1"/>
  <c r="D29" i="1" l="1"/>
  <c r="D29" i="2" l="1"/>
  <c r="D29" i="15" s="1"/>
  <c r="D29" i="19" s="1"/>
  <c r="D28" i="2"/>
  <c r="D28" i="1" l="1"/>
  <c r="H35" i="20" l="1"/>
  <c r="G35" i="20"/>
  <c r="F35" i="20"/>
  <c r="H34" i="20"/>
  <c r="G34" i="20"/>
  <c r="F34" i="20"/>
  <c r="G28" i="20"/>
  <c r="F28" i="20"/>
  <c r="G26" i="20"/>
  <c r="F26" i="20"/>
  <c r="G25" i="20"/>
  <c r="F25" i="20"/>
  <c r="G23" i="20"/>
  <c r="F23" i="20"/>
  <c r="G22" i="20"/>
  <c r="F22" i="20"/>
  <c r="G20" i="20"/>
  <c r="F20" i="20"/>
  <c r="H19" i="20"/>
  <c r="G19" i="20"/>
  <c r="D19" i="20" s="1"/>
  <c r="E11" i="20"/>
  <c r="E12" i="20"/>
  <c r="E13" i="20"/>
  <c r="E14" i="20"/>
  <c r="E15" i="20"/>
  <c r="E16" i="20"/>
  <c r="E17" i="20"/>
  <c r="E10" i="20"/>
  <c r="H35" i="19"/>
  <c r="G35" i="19"/>
  <c r="F35" i="19"/>
  <c r="H34" i="19"/>
  <c r="G34" i="19"/>
  <c r="F34" i="19"/>
  <c r="G28" i="19"/>
  <c r="F28" i="19"/>
  <c r="G26" i="19"/>
  <c r="F26" i="19"/>
  <c r="G25" i="19"/>
  <c r="F25" i="19"/>
  <c r="G23" i="19"/>
  <c r="F23" i="19"/>
  <c r="G22" i="19"/>
  <c r="F22" i="19"/>
  <c r="G20" i="19"/>
  <c r="F20" i="19"/>
  <c r="H19" i="19"/>
  <c r="G19" i="19"/>
  <c r="D19" i="19" s="1"/>
  <c r="E11" i="19"/>
  <c r="E12" i="19"/>
  <c r="E13" i="19"/>
  <c r="E14" i="19"/>
  <c r="E15" i="19"/>
  <c r="E16" i="19"/>
  <c r="E17" i="19"/>
  <c r="E10" i="19"/>
  <c r="H35" i="18"/>
  <c r="G35" i="18"/>
  <c r="F35" i="18"/>
  <c r="H34" i="18"/>
  <c r="G34" i="18"/>
  <c r="F34" i="18"/>
  <c r="G28" i="18"/>
  <c r="F28" i="18"/>
  <c r="G26" i="18"/>
  <c r="F26" i="18"/>
  <c r="G25" i="18"/>
  <c r="F25" i="18"/>
  <c r="G23" i="18"/>
  <c r="F23" i="18"/>
  <c r="G22" i="18"/>
  <c r="F22" i="18"/>
  <c r="G20" i="18"/>
  <c r="F20" i="18"/>
  <c r="H19" i="18"/>
  <c r="G19" i="18"/>
  <c r="D19" i="18" s="1"/>
  <c r="E11" i="18"/>
  <c r="E12" i="18"/>
  <c r="E13" i="18"/>
  <c r="E14" i="18"/>
  <c r="E15" i="18"/>
  <c r="E16" i="18"/>
  <c r="E17" i="18"/>
  <c r="E10" i="18"/>
  <c r="H35" i="17"/>
  <c r="G35" i="17"/>
  <c r="F35" i="17"/>
  <c r="H34" i="17"/>
  <c r="G34" i="17"/>
  <c r="F34" i="17"/>
  <c r="D29" i="17"/>
  <c r="G28" i="17"/>
  <c r="F28" i="17"/>
  <c r="G26" i="17"/>
  <c r="F26" i="17"/>
  <c r="G25" i="17"/>
  <c r="F25" i="17"/>
  <c r="G23" i="17"/>
  <c r="F23" i="17"/>
  <c r="G22" i="17"/>
  <c r="F22" i="17"/>
  <c r="G20" i="17"/>
  <c r="F20" i="17"/>
  <c r="H19" i="17"/>
  <c r="G19" i="17"/>
  <c r="E11" i="17"/>
  <c r="E12" i="17"/>
  <c r="E13" i="17"/>
  <c r="E14" i="17"/>
  <c r="E15" i="17"/>
  <c r="E16" i="17"/>
  <c r="E17" i="17"/>
  <c r="E10" i="17"/>
  <c r="H35" i="16"/>
  <c r="G35" i="16"/>
  <c r="F35" i="16"/>
  <c r="H34" i="16"/>
  <c r="G34" i="16"/>
  <c r="F34" i="16"/>
  <c r="G28" i="16"/>
  <c r="F28" i="16"/>
  <c r="G26" i="16"/>
  <c r="F26" i="16"/>
  <c r="G25" i="16"/>
  <c r="F25" i="16"/>
  <c r="G23" i="16"/>
  <c r="F23" i="16"/>
  <c r="G22" i="16"/>
  <c r="F22" i="16"/>
  <c r="G20" i="16"/>
  <c r="F20" i="16"/>
  <c r="H19" i="16"/>
  <c r="G19" i="16"/>
  <c r="E11" i="16"/>
  <c r="E12" i="16"/>
  <c r="E13" i="16"/>
  <c r="E14" i="16"/>
  <c r="E15" i="16"/>
  <c r="E16" i="16"/>
  <c r="E17" i="16"/>
  <c r="E10" i="16"/>
  <c r="G34" i="15"/>
  <c r="F34" i="15"/>
  <c r="G35" i="15"/>
  <c r="F35" i="15"/>
  <c r="G28" i="15"/>
  <c r="F28" i="15"/>
  <c r="G26" i="15"/>
  <c r="F26" i="15"/>
  <c r="G25" i="15"/>
  <c r="F25" i="15"/>
  <c r="G22" i="15"/>
  <c r="G23" i="15"/>
  <c r="F23" i="15"/>
  <c r="F22" i="15"/>
  <c r="G20" i="15"/>
  <c r="F20" i="15"/>
  <c r="H19" i="15"/>
  <c r="G19" i="15"/>
  <c r="E11" i="15"/>
  <c r="E12" i="15"/>
  <c r="E13" i="15"/>
  <c r="E14" i="15"/>
  <c r="E15" i="15"/>
  <c r="E16" i="15"/>
  <c r="E17" i="15"/>
  <c r="E10" i="15"/>
  <c r="D19" i="15" l="1"/>
  <c r="D19" i="17"/>
  <c r="D19" i="16"/>
  <c r="D29" i="16"/>
  <c r="D28" i="19"/>
  <c r="D28" i="15"/>
  <c r="D28" i="17"/>
  <c r="D28" i="18"/>
  <c r="D28" i="16"/>
  <c r="D28" i="20"/>
  <c r="D29" i="20"/>
  <c r="D26" i="20"/>
  <c r="D25" i="20"/>
  <c r="G24" i="20"/>
  <c r="F24" i="20"/>
  <c r="D23" i="20"/>
  <c r="D22" i="20"/>
  <c r="G21" i="20"/>
  <c r="F21" i="20"/>
  <c r="D20" i="20"/>
  <c r="J8" i="20"/>
  <c r="H8" i="20"/>
  <c r="G8" i="20"/>
  <c r="E8" i="20"/>
  <c r="D26" i="19"/>
  <c r="D25" i="19"/>
  <c r="G24" i="19"/>
  <c r="F24" i="19"/>
  <c r="D23" i="19"/>
  <c r="D22" i="19"/>
  <c r="G21" i="19"/>
  <c r="F21" i="19"/>
  <c r="D20" i="19"/>
  <c r="J8" i="19"/>
  <c r="H8" i="19"/>
  <c r="E8" i="19"/>
  <c r="D29" i="18"/>
  <c r="D26" i="18"/>
  <c r="D25" i="18"/>
  <c r="G24" i="18"/>
  <c r="F24" i="18"/>
  <c r="D23" i="18"/>
  <c r="D22" i="18"/>
  <c r="G21" i="18"/>
  <c r="G8" i="18" s="1"/>
  <c r="F21" i="18"/>
  <c r="F8" i="18" s="1"/>
  <c r="D20" i="18"/>
  <c r="J8" i="18"/>
  <c r="H8" i="18"/>
  <c r="E8" i="18"/>
  <c r="D26" i="17"/>
  <c r="D25" i="17"/>
  <c r="G24" i="17"/>
  <c r="F24" i="17"/>
  <c r="D23" i="17"/>
  <c r="D22" i="17"/>
  <c r="G21" i="17"/>
  <c r="F21" i="17"/>
  <c r="F8" i="17" s="1"/>
  <c r="D20" i="17"/>
  <c r="J8" i="17"/>
  <c r="H8" i="17"/>
  <c r="E8" i="17"/>
  <c r="D26" i="16"/>
  <c r="D25" i="16"/>
  <c r="G24" i="16"/>
  <c r="F24" i="16"/>
  <c r="D23" i="16"/>
  <c r="D22" i="16"/>
  <c r="G21" i="16"/>
  <c r="G8" i="16" s="1"/>
  <c r="F21" i="16"/>
  <c r="D20" i="16"/>
  <c r="J8" i="16"/>
  <c r="H8" i="16"/>
  <c r="E8" i="16"/>
  <c r="D26" i="15"/>
  <c r="D25" i="15"/>
  <c r="G24" i="15"/>
  <c r="F24" i="15"/>
  <c r="D23" i="15"/>
  <c r="D22" i="15"/>
  <c r="G21" i="15"/>
  <c r="F21" i="15"/>
  <c r="D20" i="15"/>
  <c r="J8" i="15"/>
  <c r="H8" i="15"/>
  <c r="E8" i="15"/>
  <c r="G35" i="13"/>
  <c r="F35" i="13"/>
  <c r="G34" i="13"/>
  <c r="F34" i="13"/>
  <c r="G28" i="13"/>
  <c r="F28" i="13"/>
  <c r="G26" i="13"/>
  <c r="F26" i="13"/>
  <c r="G25" i="13"/>
  <c r="F25" i="13"/>
  <c r="G23" i="13"/>
  <c r="F23" i="13"/>
  <c r="G22" i="13"/>
  <c r="F22" i="13"/>
  <c r="G20" i="13"/>
  <c r="F20" i="13"/>
  <c r="H19" i="13"/>
  <c r="H8" i="13" s="1"/>
  <c r="G19" i="13"/>
  <c r="D19" i="13" s="1"/>
  <c r="E11" i="13"/>
  <c r="E12" i="13"/>
  <c r="E13" i="13"/>
  <c r="E14" i="13"/>
  <c r="E15" i="13"/>
  <c r="E16" i="13"/>
  <c r="E17" i="13"/>
  <c r="E10" i="13"/>
  <c r="D26" i="12"/>
  <c r="D25" i="12"/>
  <c r="G24" i="12"/>
  <c r="F24" i="12"/>
  <c r="D23" i="12"/>
  <c r="D22" i="12"/>
  <c r="G21" i="12"/>
  <c r="G8" i="12" s="1"/>
  <c r="F21" i="12"/>
  <c r="F8" i="12" s="1"/>
  <c r="D20" i="12"/>
  <c r="J8" i="12"/>
  <c r="H8" i="12"/>
  <c r="E8" i="12"/>
  <c r="D26" i="11"/>
  <c r="D25" i="11"/>
  <c r="G24" i="11"/>
  <c r="F24" i="11"/>
  <c r="D23" i="11"/>
  <c r="D22" i="11"/>
  <c r="G21" i="11"/>
  <c r="F21" i="11"/>
  <c r="F8" i="11" s="1"/>
  <c r="D20" i="11"/>
  <c r="D30" i="11"/>
  <c r="J8" i="11"/>
  <c r="H8" i="11"/>
  <c r="E8" i="11"/>
  <c r="D26" i="10"/>
  <c r="D25" i="10"/>
  <c r="G24" i="10"/>
  <c r="F24" i="10"/>
  <c r="D23" i="10"/>
  <c r="D22" i="10"/>
  <c r="G21" i="10"/>
  <c r="G8" i="10" s="1"/>
  <c r="F21" i="10"/>
  <c r="D20" i="10"/>
  <c r="J8" i="10"/>
  <c r="H8" i="10"/>
  <c r="F8" i="10"/>
  <c r="E8" i="10"/>
  <c r="D26" i="9"/>
  <c r="D25" i="9"/>
  <c r="D24" i="9" s="1"/>
  <c r="G24" i="9"/>
  <c r="F24" i="9"/>
  <c r="D23" i="9"/>
  <c r="D22" i="9"/>
  <c r="G21" i="9"/>
  <c r="F21" i="9"/>
  <c r="D20" i="9"/>
  <c r="D30" i="9"/>
  <c r="J8" i="9"/>
  <c r="H8" i="9"/>
  <c r="E8" i="9"/>
  <c r="D26" i="8"/>
  <c r="D25" i="8"/>
  <c r="G24" i="8"/>
  <c r="F24" i="8"/>
  <c r="D23" i="8"/>
  <c r="D22" i="8"/>
  <c r="G21" i="8"/>
  <c r="G8" i="8" s="1"/>
  <c r="F21" i="8"/>
  <c r="F8" i="8" s="1"/>
  <c r="D20" i="8"/>
  <c r="D30" i="8"/>
  <c r="J8" i="8"/>
  <c r="H8" i="8"/>
  <c r="E8" i="8"/>
  <c r="D26" i="7"/>
  <c r="D25" i="7"/>
  <c r="G24" i="7"/>
  <c r="F24" i="7"/>
  <c r="D23" i="7"/>
  <c r="D22" i="7"/>
  <c r="G21" i="7"/>
  <c r="F21" i="7"/>
  <c r="F8" i="7" s="1"/>
  <c r="D20" i="7"/>
  <c r="J8" i="7"/>
  <c r="H8" i="7"/>
  <c r="G8" i="7"/>
  <c r="E8" i="7"/>
  <c r="D26" i="6"/>
  <c r="D25" i="6"/>
  <c r="G24" i="6"/>
  <c r="F24" i="6"/>
  <c r="D23" i="6"/>
  <c r="D22" i="6"/>
  <c r="D21" i="6" s="1"/>
  <c r="G21" i="6"/>
  <c r="G8" i="6" s="1"/>
  <c r="F21" i="6"/>
  <c r="D20" i="6"/>
  <c r="J8" i="6"/>
  <c r="H8" i="6"/>
  <c r="F8" i="6"/>
  <c r="E8" i="6"/>
  <c r="E8" i="5"/>
  <c r="H8" i="5"/>
  <c r="J8" i="5"/>
  <c r="D30" i="5"/>
  <c r="D20" i="5"/>
  <c r="F21" i="5"/>
  <c r="G21" i="5"/>
  <c r="D22" i="5"/>
  <c r="D23" i="5"/>
  <c r="F24" i="5"/>
  <c r="G24" i="5"/>
  <c r="D25" i="5"/>
  <c r="D26" i="5"/>
  <c r="D26" i="4"/>
  <c r="D25" i="4"/>
  <c r="G24" i="4"/>
  <c r="F24" i="4"/>
  <c r="D23" i="4"/>
  <c r="D22" i="4"/>
  <c r="G21" i="4"/>
  <c r="F21" i="4"/>
  <c r="D20" i="4"/>
  <c r="J8" i="4"/>
  <c r="E8" i="4"/>
  <c r="D26" i="3"/>
  <c r="D25" i="3"/>
  <c r="G24" i="3"/>
  <c r="F24" i="3"/>
  <c r="D23" i="3"/>
  <c r="D22" i="3"/>
  <c r="G21" i="3"/>
  <c r="F21" i="3"/>
  <c r="D20" i="3"/>
  <c r="D30" i="3"/>
  <c r="J8" i="3"/>
  <c r="H8" i="3"/>
  <c r="G8" i="3"/>
  <c r="F8" i="3"/>
  <c r="E8" i="3"/>
  <c r="D26" i="2"/>
  <c r="D25" i="2"/>
  <c r="G24" i="2"/>
  <c r="F24" i="2"/>
  <c r="D23" i="2"/>
  <c r="D22" i="2"/>
  <c r="G21" i="2"/>
  <c r="G8" i="2" s="1"/>
  <c r="F21" i="2"/>
  <c r="F8" i="2" s="1"/>
  <c r="D20" i="2"/>
  <c r="D30" i="2"/>
  <c r="J8" i="2"/>
  <c r="H8" i="2"/>
  <c r="E8" i="2"/>
  <c r="D26" i="1"/>
  <c r="D25" i="1"/>
  <c r="G24" i="1"/>
  <c r="F24" i="1"/>
  <c r="D23" i="1"/>
  <c r="D22" i="1"/>
  <c r="G21" i="1"/>
  <c r="F21" i="1"/>
  <c r="F8" i="1" s="1"/>
  <c r="D20" i="1"/>
  <c r="D30" i="1"/>
  <c r="J8" i="1"/>
  <c r="H8" i="1"/>
  <c r="E8" i="1"/>
  <c r="D21" i="7" l="1"/>
  <c r="D24" i="7"/>
  <c r="G8" i="9"/>
  <c r="D21" i="9"/>
  <c r="D24" i="11"/>
  <c r="D29" i="13"/>
  <c r="D30" i="4"/>
  <c r="D21" i="4"/>
  <c r="F8" i="4"/>
  <c r="D24" i="4"/>
  <c r="G8" i="15"/>
  <c r="D24" i="6"/>
  <c r="D21" i="8"/>
  <c r="D21" i="10"/>
  <c r="D24" i="10"/>
  <c r="D30" i="12"/>
  <c r="G8" i="1"/>
  <c r="D30" i="6"/>
  <c r="D30" i="7"/>
  <c r="D30" i="17" s="1"/>
  <c r="D30" i="10"/>
  <c r="D30" i="15"/>
  <c r="D8" i="3"/>
  <c r="D21" i="3"/>
  <c r="D21" i="2"/>
  <c r="D28" i="13"/>
  <c r="D8" i="8"/>
  <c r="D8" i="7"/>
  <c r="D8" i="6"/>
  <c r="D24" i="8"/>
  <c r="D8" i="10"/>
  <c r="G8" i="11"/>
  <c r="D8" i="11" s="1"/>
  <c r="D24" i="3"/>
  <c r="G8" i="4"/>
  <c r="D8" i="4" s="1"/>
  <c r="F8" i="9"/>
  <c r="D8" i="9" s="1"/>
  <c r="D21" i="12"/>
  <c r="D24" i="12"/>
  <c r="F8" i="16"/>
  <c r="D8" i="16" s="1"/>
  <c r="D24" i="20"/>
  <c r="D21" i="17"/>
  <c r="D24" i="17"/>
  <c r="D21" i="20"/>
  <c r="D8" i="12"/>
  <c r="D8" i="2"/>
  <c r="D24" i="2"/>
  <c r="D24" i="16"/>
  <c r="D21" i="18"/>
  <c r="D24" i="18"/>
  <c r="D21" i="1"/>
  <c r="D24" i="1"/>
  <c r="D21" i="11"/>
  <c r="G8" i="17"/>
  <c r="D8" i="17" s="1"/>
  <c r="D24" i="19"/>
  <c r="F8" i="20"/>
  <c r="D8" i="20" s="1"/>
  <c r="F8" i="19"/>
  <c r="G8" i="19"/>
  <c r="G8" i="5"/>
  <c r="D24" i="5"/>
  <c r="F8" i="5"/>
  <c r="D21" i="5"/>
  <c r="D21" i="19"/>
  <c r="D21" i="16"/>
  <c r="D8" i="18"/>
  <c r="J8" i="13"/>
  <c r="D24" i="15"/>
  <c r="F8" i="15"/>
  <c r="D8" i="15" s="1"/>
  <c r="D21" i="15"/>
  <c r="G24" i="13"/>
  <c r="D26" i="13"/>
  <c r="D25" i="13"/>
  <c r="F24" i="13"/>
  <c r="G21" i="13"/>
  <c r="G8" i="13" s="1"/>
  <c r="D23" i="13"/>
  <c r="D22" i="13"/>
  <c r="F21" i="13"/>
  <c r="D20" i="13"/>
  <c r="E8" i="13"/>
  <c r="D8" i="1"/>
  <c r="D30" i="18" l="1"/>
  <c r="D30" i="20" s="1"/>
  <c r="D30" i="16"/>
  <c r="D30" i="19" s="1"/>
  <c r="D8" i="19"/>
  <c r="D21" i="13"/>
  <c r="D8" i="5"/>
  <c r="D24" i="13"/>
  <c r="F8" i="13"/>
  <c r="D8" i="13" s="1"/>
  <c r="D30" i="13" l="1"/>
</calcChain>
</file>

<file path=xl/sharedStrings.xml><?xml version="1.0" encoding="utf-8"?>
<sst xmlns="http://schemas.openxmlformats.org/spreadsheetml/2006/main" count="802" uniqueCount="51">
  <si>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</si>
  <si>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</si>
  <si>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</si>
  <si>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</si>
  <si>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</si>
  <si>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</si>
  <si>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</si>
  <si>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Հրաման</t>
  </si>
  <si>
    <t>Հանձնարարական</t>
  </si>
  <si>
    <t>Շրջաբերական</t>
  </si>
  <si>
    <t>Նախարարություն դիմած քաղաքացիներ</t>
  </si>
  <si>
    <t>Նախարարությունում գրանցված մտից փաստաթղթերի վերաբերյալ</t>
  </si>
  <si>
    <t>Ամփոփ տեղեկատվություն</t>
  </si>
  <si>
    <t>Ընդանելություն Նախարարի մոտ</t>
  </si>
  <si>
    <t>Ընդանելություն փոխնախարարի մոտ</t>
  </si>
  <si>
    <t>որից՝</t>
  </si>
  <si>
    <t>Գրանցված փաստաթղթերի ընդհանուր քանակ</t>
  </si>
  <si>
    <t>Փաստաթուղթ</t>
  </si>
  <si>
    <t>Փաստաթղթերի ընդհանուր քանակ</t>
  </si>
  <si>
    <t>Փաստաթղթերի քանակը ըստ տեսակների</t>
  </si>
  <si>
    <t xml:space="preserve">Կառավարությունից ստացված </t>
  </si>
  <si>
    <t>Նիստերի արձանագրություն</t>
  </si>
  <si>
    <t>Զեկուցագիր</t>
  </si>
  <si>
    <t>Քաղ. ընդուն. ցուցակ</t>
  </si>
  <si>
    <t>Քաղ. ընդուն. արձանագրութ.</t>
  </si>
  <si>
    <t>Իրավ.ակտերի տեղեկացում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</si>
  <si>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</si>
  <si>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</si>
  <si>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</si>
  <si>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</si>
  <si>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</t>
  </si>
  <si>
    <t>Մասնակից</t>
  </si>
  <si>
    <r>
      <t>Ներքին փաստաշրջանառություն-</t>
    </r>
    <r>
      <rPr>
        <b/>
        <sz val="10"/>
        <color rgb="FFC00000"/>
        <rFont val="Sylfaen"/>
        <family val="1"/>
      </rPr>
      <t>30</t>
    </r>
  </si>
  <si>
    <t>Գրանցված մտից փաստաթղթերի ընդհանուր քանակ</t>
  </si>
  <si>
    <t>Ներքին փաստաշրջանառություն-0</t>
  </si>
  <si>
    <t>Ներքին փաստաշրջանառություն-</t>
  </si>
  <si>
    <t>Ներքին փաստաշրջանառություն-132</t>
  </si>
  <si>
    <r>
      <t xml:space="preserve">Նախարարությունում գրանցված   </t>
    </r>
    <r>
      <rPr>
        <b/>
        <sz val="14"/>
        <color theme="1"/>
        <rFont val="Sylfaen"/>
        <family val="1"/>
      </rPr>
      <t>ՄՏԻՑ</t>
    </r>
    <r>
      <rPr>
        <b/>
        <sz val="12"/>
        <color theme="1"/>
        <rFont val="Sylfaen"/>
        <family val="1"/>
      </rPr>
      <t xml:space="preserve">  փաստաթղթերի վերաբերյալ</t>
    </r>
  </si>
  <si>
    <t>Ներքին փաստաշրջանառություն-116</t>
  </si>
  <si>
    <r>
      <t>Ներքին փաստաշրջանառություն-</t>
    </r>
    <r>
      <rPr>
        <b/>
        <sz val="10"/>
        <color rgb="FFC00000"/>
        <rFont val="Sylfaen"/>
        <family val="1"/>
      </rPr>
      <t>185</t>
    </r>
  </si>
  <si>
    <t>Ներքին փաստաշրջանառություն-433</t>
  </si>
  <si>
    <t>Ընդունելություն աշխատակազմի ղեկավարի մոտ</t>
  </si>
  <si>
    <t>Ներքին փաստաշրջանառություն-178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</si>
  <si>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</si>
  <si>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</si>
  <si>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</si>
  <si>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</si>
  <si>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</si>
  <si>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ՎԵՐԱՀՍԿՎՈՂ ՓԱՍՏԱԹՂԹԵՐ</t>
  </si>
  <si>
    <t>Վերահսկվող փաստաթղթեր</t>
  </si>
  <si>
    <t>Ներքին փաստաշրջանառություն-166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</si>
</sst>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b/>
      <sz val="10"/>
      <color rgb="FFC00000"/>
      <name val="Sylfaen"/>
      <family val="1"/>
    </font>
    <font>
      <b/>
      <sz val="14"/>
      <color theme="1"/>
      <name val="Sylfaen"/>
      <family val="1"/>
    </font>
    <font>
      <sz val="10"/>
      <color theme="0"/>
      <name val="Sylfaen"/>
      <family val="1"/>
    </font>
    <font>
      <b/>
      <sz val="10"/>
      <name val="Sylfaen"/>
      <family val="1"/>
    </font>
    <font>
      <b/>
      <sz val="10"/>
      <name val="Sylfaen"/>
      <family val="1"/>
      <charset val="204"/>
    </font>
    <font>
      <i/>
      <sz val="10"/>
      <color theme="1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1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1" fillId="0" borderId="18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right" vertical="top"/>
    </xf>
    <xf numFmtId="0" fontId="1" fillId="0" borderId="24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6"/>
  <sheetViews>
    <sheetView topLeftCell="A19" zoomScaleNormal="100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6.710937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9.5" x14ac:dyDescent="0.35">
      <c r="B3" s="82" t="s">
        <v>37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33</v>
      </c>
      <c r="C8" s="72"/>
      <c r="D8" s="22">
        <f>E8+F8+G8+H8+J8</f>
        <v>4096</v>
      </c>
      <c r="E8" s="30">
        <f>SUM(E10:E17)</f>
        <v>202</v>
      </c>
      <c r="F8" s="7">
        <f>F20+F21+F24</f>
        <v>3150</v>
      </c>
      <c r="G8" s="7">
        <f>G19+G20+G21+G24</f>
        <v>490</v>
      </c>
      <c r="H8" s="105">
        <f>H19</f>
        <v>219</v>
      </c>
      <c r="I8" s="106"/>
      <c r="J8" s="45">
        <f>J28+J29</f>
        <v>35</v>
      </c>
      <c r="K8" s="63">
        <f>K30+L30</f>
        <v>698</v>
      </c>
      <c r="L8" s="64"/>
    </row>
    <row r="9" spans="2:12" ht="18.75" customHeight="1" x14ac:dyDescent="0.3">
      <c r="B9" s="15" t="s">
        <v>36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66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3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28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16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60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2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3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24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584</v>
      </c>
      <c r="E19" s="10"/>
      <c r="F19" s="3"/>
      <c r="G19" s="5">
        <v>73</v>
      </c>
      <c r="H19" s="5">
        <v>219</v>
      </c>
      <c r="I19" s="41">
        <v>292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2407</v>
      </c>
      <c r="E20" s="10"/>
      <c r="F20" s="5">
        <v>2074</v>
      </c>
      <c r="G20" s="5">
        <v>333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1097</v>
      </c>
      <c r="E21" s="10"/>
      <c r="F21" s="8">
        <f>F22+F23</f>
        <v>1057</v>
      </c>
      <c r="G21" s="8">
        <f>G22+G23</f>
        <v>40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122</v>
      </c>
      <c r="E22" s="10"/>
      <c r="F22" s="6">
        <v>87</v>
      </c>
      <c r="G22" s="6">
        <v>35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975</v>
      </c>
      <c r="E23" s="10"/>
      <c r="F23" s="6">
        <v>970</v>
      </c>
      <c r="G23" s="6">
        <v>5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63</v>
      </c>
      <c r="E24" s="10"/>
      <c r="F24" s="8">
        <f>F25+F26</f>
        <v>19</v>
      </c>
      <c r="G24" s="8">
        <f>G25+G26</f>
        <v>44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63</v>
      </c>
      <c r="E25" s="10"/>
      <c r="F25" s="6">
        <v>19</v>
      </c>
      <c r="G25" s="6">
        <v>44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v>0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311</v>
      </c>
      <c r="E28" s="3"/>
      <c r="F28" s="6">
        <v>188</v>
      </c>
      <c r="G28" s="6">
        <v>110</v>
      </c>
      <c r="H28" s="3"/>
      <c r="I28" s="3"/>
      <c r="J28" s="47">
        <v>13</v>
      </c>
      <c r="K28" s="10"/>
      <c r="L28" s="52">
        <v>102</v>
      </c>
    </row>
    <row r="29" spans="2:12" ht="22.15" customHeight="1" x14ac:dyDescent="0.3">
      <c r="B29" s="71" t="s">
        <v>29</v>
      </c>
      <c r="C29" s="71"/>
      <c r="D29" s="27">
        <f>J29+L29</f>
        <v>89</v>
      </c>
      <c r="E29" s="3"/>
      <c r="F29" s="3"/>
      <c r="G29" s="3"/>
      <c r="H29" s="3"/>
      <c r="I29" s="3"/>
      <c r="J29" s="48">
        <v>22</v>
      </c>
      <c r="K29" s="10"/>
      <c r="L29" s="53">
        <v>67</v>
      </c>
    </row>
    <row r="30" spans="2:12" ht="22.15" customHeight="1" x14ac:dyDescent="0.3">
      <c r="B30" s="73" t="s">
        <v>49</v>
      </c>
      <c r="C30" s="74"/>
      <c r="D30" s="27">
        <f>K8+L8</f>
        <v>698</v>
      </c>
      <c r="E30" s="3"/>
      <c r="F30" s="3"/>
      <c r="G30" s="3"/>
      <c r="H30" s="3"/>
      <c r="I30" s="3"/>
      <c r="J30" s="37"/>
      <c r="K30" s="54">
        <v>529</v>
      </c>
      <c r="L30" s="55">
        <f>L28+L29</f>
        <v>169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0</v>
      </c>
      <c r="G34" s="69">
        <v>0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1</v>
      </c>
      <c r="G35" s="69">
        <v>1</v>
      </c>
      <c r="H35" s="70"/>
      <c r="I35" s="3"/>
      <c r="J35" s="3"/>
      <c r="K35" s="3"/>
      <c r="L35" s="3"/>
    </row>
    <row r="36" spans="2:12" ht="32.25" customHeight="1" x14ac:dyDescent="0.3">
      <c r="B36" s="67" t="s">
        <v>41</v>
      </c>
      <c r="C36" s="68"/>
      <c r="D36" s="3"/>
      <c r="E36" s="3"/>
      <c r="F36" s="9">
        <v>0</v>
      </c>
      <c r="G36" s="69">
        <v>0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" right="0" top="0" bottom="0" header="0.3" footer="0.3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57031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49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6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28515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/>
      <c r="K29" s="10"/>
      <c r="L29" s="53"/>
    </row>
    <row r="30" spans="2:12" ht="22.15" customHeight="1" thickBot="1" x14ac:dyDescent="0.35">
      <c r="B30" s="73" t="s">
        <v>49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8"/>
      <c r="L30" s="59">
        <f>L28+L29</f>
        <v>0</v>
      </c>
    </row>
    <row r="31" spans="2:12" ht="9" customHeight="1" x14ac:dyDescent="0.3">
      <c r="B31" s="19"/>
      <c r="C31" s="19"/>
      <c r="D31" s="20"/>
      <c r="E31" s="28"/>
      <c r="F31" s="28"/>
      <c r="G31" s="29"/>
      <c r="H31" s="29"/>
      <c r="I31" s="29"/>
      <c r="J31" s="28"/>
      <c r="K31" s="28"/>
      <c r="L31" s="28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6"/>
      <c r="L32" s="110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49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6"/>
  <sheetViews>
    <sheetView topLeftCell="A19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6.8554687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14254</v>
      </c>
      <c r="E8" s="30">
        <f>SUM(E10:E17)</f>
        <v>616</v>
      </c>
      <c r="F8" s="7">
        <f>F20+F21+F24</f>
        <v>10653</v>
      </c>
      <c r="G8" s="7">
        <f>G19+G20+G21+G24</f>
        <v>2076</v>
      </c>
      <c r="H8" s="105">
        <f>H19</f>
        <v>766</v>
      </c>
      <c r="I8" s="106"/>
      <c r="J8" s="45">
        <f>J28+J29</f>
        <v>143</v>
      </c>
      <c r="K8" s="63">
        <f>K30+L30</f>
        <v>2688</v>
      </c>
      <c r="L8" s="64"/>
    </row>
    <row r="9" spans="2:12" ht="18.75" customHeight="1" x14ac:dyDescent="0.3">
      <c r="B9" s="15" t="s">
        <v>40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SUM('Մ-01:Մ-03'!E10)</f>
        <v>152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SUM('Մ-01:Մ-03'!E11)</f>
        <v>6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SUM('Մ-01:Մ-03'!E12)</f>
        <v>60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SUM('Մ-01:Մ-03'!E13)</f>
        <v>62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SUM('Մ-01:Մ-03'!E14)</f>
        <v>245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SUM('Մ-01:Մ-03'!E15)</f>
        <v>9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SUM('Մ-01:Մ-03'!E16)</f>
        <v>14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SUM('Մ-01:Մ-03'!E17)</f>
        <v>68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2116</v>
      </c>
      <c r="E19" s="10"/>
      <c r="F19" s="3"/>
      <c r="G19" s="5">
        <f>SUM('Մ-01:Մ-03'!G19)</f>
        <v>299</v>
      </c>
      <c r="H19" s="5">
        <f>SUM('Մ-01:Մ-03'!H19)</f>
        <v>766</v>
      </c>
      <c r="I19" s="41">
        <f>SUM('Մ-01:Մ-03'!I19)</f>
        <v>1051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8419</v>
      </c>
      <c r="E20" s="10"/>
      <c r="F20" s="5">
        <f>SUM('Մ-01:Մ-03'!F20)</f>
        <v>6857</v>
      </c>
      <c r="G20" s="5">
        <f>SUM('Մ-01:Մ-03'!G20)</f>
        <v>1562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3826</v>
      </c>
      <c r="E21" s="10"/>
      <c r="F21" s="8">
        <f>F22+F23</f>
        <v>3714</v>
      </c>
      <c r="G21" s="8">
        <f>G22+G23</f>
        <v>112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428</v>
      </c>
      <c r="E22" s="10"/>
      <c r="F22" s="6">
        <f>SUM('Մ-01:Մ-03'!F22)</f>
        <v>323</v>
      </c>
      <c r="G22" s="6">
        <f>SUM('Մ-01:Մ-03'!G22)</f>
        <v>105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3398</v>
      </c>
      <c r="E23" s="10"/>
      <c r="F23" s="6">
        <f>SUM('Մ-01:Մ-03'!F23)</f>
        <v>3391</v>
      </c>
      <c r="G23" s="6">
        <f>SUM('Մ-01:Մ-03'!G23)</f>
        <v>7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185</v>
      </c>
      <c r="E24" s="10"/>
      <c r="F24" s="8">
        <f>F25+F26</f>
        <v>82</v>
      </c>
      <c r="G24" s="8">
        <f>G25+G26</f>
        <v>103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174</v>
      </c>
      <c r="E25" s="10"/>
      <c r="F25" s="6">
        <f>SUM('Մ-01:Մ-03'!F25)</f>
        <v>71</v>
      </c>
      <c r="G25" s="6">
        <f>SUM('Մ-01:Մ-03'!G25)</f>
        <v>103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11</v>
      </c>
      <c r="E26" s="12"/>
      <c r="F26" s="6">
        <f>SUM('Մ-01:Մ-03'!F26)</f>
        <v>11</v>
      </c>
      <c r="G26" s="6">
        <f>SUM('Մ-01:Մ-03'!G26)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1204</v>
      </c>
      <c r="E28" s="3"/>
      <c r="F28" s="6">
        <f>SUM('Մ-01:Մ-03'!F28)</f>
        <v>621</v>
      </c>
      <c r="G28" s="6">
        <f>SUM('Մ-01:Մ-03'!G28)</f>
        <v>549</v>
      </c>
      <c r="H28" s="3"/>
      <c r="I28" s="3"/>
      <c r="J28" s="47">
        <f>SUM('Մ-01:Մ-03'!J28)</f>
        <v>34</v>
      </c>
      <c r="K28" s="10"/>
      <c r="L28" s="52">
        <f>SUM('Մ-01:Մ-03'!L28)</f>
        <v>373</v>
      </c>
    </row>
    <row r="29" spans="2:12" ht="22.15" customHeight="1" x14ac:dyDescent="0.3">
      <c r="B29" s="71" t="s">
        <v>29</v>
      </c>
      <c r="C29" s="71"/>
      <c r="D29" s="27">
        <f>'Մ-01'!D29+'Մ-02'!D29+'Մ-03'!D29</f>
        <v>400</v>
      </c>
      <c r="E29" s="3"/>
      <c r="F29" s="3"/>
      <c r="G29" s="3"/>
      <c r="H29" s="3"/>
      <c r="I29" s="3"/>
      <c r="J29" s="47">
        <f>SUM('Մ-01:Մ-03'!J29)</f>
        <v>109</v>
      </c>
      <c r="K29" s="10"/>
      <c r="L29" s="52">
        <f>SUM('Մ-01:Մ-03'!L29)</f>
        <v>291</v>
      </c>
    </row>
    <row r="30" spans="2:12" ht="22.15" customHeight="1" x14ac:dyDescent="0.3">
      <c r="B30" s="73" t="s">
        <v>49</v>
      </c>
      <c r="C30" s="74"/>
      <c r="D30" s="27">
        <f>K8+L8</f>
        <v>2688</v>
      </c>
      <c r="E30" s="3"/>
      <c r="F30" s="3"/>
      <c r="G30" s="3"/>
      <c r="H30" s="3"/>
      <c r="I30" s="3"/>
      <c r="J30" s="37"/>
      <c r="K30" s="54">
        <f>SUM('Մ-01:Մ-03'!K30)</f>
        <v>2024</v>
      </c>
      <c r="L30" s="55">
        <f>L28+L29</f>
        <v>664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SUM('Մ-01:Մ-03'!F34)</f>
        <v>2</v>
      </c>
      <c r="G34" s="69">
        <f>SUM('Մ-01:Մ-03'!G34)</f>
        <v>2</v>
      </c>
      <c r="H34" s="70"/>
      <c r="I34" s="3"/>
      <c r="J34" s="3"/>
      <c r="K34" s="3"/>
      <c r="L34" s="3"/>
    </row>
    <row r="35" spans="2:12" ht="18.75" customHeight="1" x14ac:dyDescent="0.3">
      <c r="B35" s="73" t="s">
        <v>14</v>
      </c>
      <c r="C35" s="74"/>
      <c r="D35" s="3"/>
      <c r="E35" s="3"/>
      <c r="F35" s="9">
        <f>SUM('Մ-01:Մ-03'!F35)</f>
        <v>6</v>
      </c>
      <c r="G35" s="69">
        <f>SUM('Մ-01:Մ-03'!G35)</f>
        <v>10</v>
      </c>
      <c r="H35" s="70"/>
      <c r="I35" s="3"/>
      <c r="J35" s="3"/>
      <c r="K35" s="3"/>
      <c r="L35" s="3"/>
    </row>
    <row r="36" spans="2:12" ht="28.5" customHeight="1" x14ac:dyDescent="0.3">
      <c r="B36" s="67" t="s">
        <v>41</v>
      </c>
      <c r="C36" s="68"/>
      <c r="D36" s="3"/>
      <c r="E36" s="3"/>
      <c r="F36" s="9">
        <f>SUM('Մ-01:Մ-03'!F36)</f>
        <v>2</v>
      </c>
      <c r="G36" s="69">
        <f>SUM('Մ-01:Մ-03'!G36)</f>
        <v>2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5"/>
  <sheetViews>
    <sheetView topLeftCell="A22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9070</v>
      </c>
      <c r="E8" s="30">
        <f>SUM(E10:E17)</f>
        <v>440</v>
      </c>
      <c r="F8" s="7">
        <f>F20+F21+F24</f>
        <v>7030</v>
      </c>
      <c r="G8" s="7">
        <f>G19+G20+G21+G24</f>
        <v>1199</v>
      </c>
      <c r="H8" s="105">
        <f>H19</f>
        <v>329</v>
      </c>
      <c r="I8" s="106"/>
      <c r="J8" s="45">
        <f>J28+J29</f>
        <v>72</v>
      </c>
      <c r="K8" s="63">
        <f>K30+L30</f>
        <v>1946</v>
      </c>
      <c r="L8" s="64"/>
    </row>
    <row r="9" spans="2:12" ht="18.75" customHeight="1" x14ac:dyDescent="0.3">
      <c r="B9" s="15" t="s">
        <v>32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SUM('Մ-04:Մ-06'!E10)</f>
        <v>74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SUM('Մ-04:Մ-06'!E11)</f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SUM('Մ-04:Մ-06'!E12)</f>
        <v>24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SUM('Մ-04:Մ-06'!E13)</f>
        <v>47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SUM('Մ-04:Մ-06'!E14)</f>
        <v>250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SUM('Մ-04:Մ-06'!E15)</f>
        <v>2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SUM('Մ-04:Մ-06'!E16)</f>
        <v>5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SUM('Մ-04:Մ-06'!E17)</f>
        <v>38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1216</v>
      </c>
      <c r="E19" s="10"/>
      <c r="F19" s="3"/>
      <c r="G19" s="5">
        <f>SUM('Մ-04:Մ-06'!G19)</f>
        <v>220</v>
      </c>
      <c r="H19" s="5">
        <f>SUM('Մ-04:Մ-06'!H19)</f>
        <v>329</v>
      </c>
      <c r="I19" s="41">
        <f>SUM('Մ-04:Մ-06'!I19)</f>
        <v>667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4990</v>
      </c>
      <c r="E20" s="10"/>
      <c r="F20" s="5">
        <f>SUM('Մ-04:Մ-06'!F20)</f>
        <v>4161</v>
      </c>
      <c r="G20" s="5">
        <f>SUM('Մ-04:Մ-06'!G20)</f>
        <v>829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2901</v>
      </c>
      <c r="E21" s="10"/>
      <c r="F21" s="8">
        <f>F22+F23</f>
        <v>2814</v>
      </c>
      <c r="G21" s="8">
        <f>G22+G23</f>
        <v>87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265</v>
      </c>
      <c r="E22" s="10"/>
      <c r="F22" s="6">
        <f>SUM('Մ-04:Մ-06'!F22)</f>
        <v>181</v>
      </c>
      <c r="G22" s="6">
        <f>SUM('Մ-04:Մ-06'!G22)</f>
        <v>84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2636</v>
      </c>
      <c r="E23" s="10"/>
      <c r="F23" s="6">
        <f>SUM('Մ-04:Մ-06'!F23)</f>
        <v>2633</v>
      </c>
      <c r="G23" s="6">
        <f>SUM('Մ-04:Մ-06'!G23)</f>
        <v>3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118</v>
      </c>
      <c r="E24" s="10"/>
      <c r="F24" s="8">
        <f>F25+F26</f>
        <v>55</v>
      </c>
      <c r="G24" s="8">
        <f>G25+G26</f>
        <v>63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117</v>
      </c>
      <c r="E25" s="10"/>
      <c r="F25" s="6">
        <f>SUM('Մ-04:Մ-06'!F25)</f>
        <v>55</v>
      </c>
      <c r="G25" s="6">
        <f>SUM('Մ-04:Մ-06'!G25)</f>
        <v>62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</v>
      </c>
      <c r="E26" s="12"/>
      <c r="F26" s="33">
        <f>SUM('Մ-04:Մ-06'!F26)</f>
        <v>0</v>
      </c>
      <c r="G26" s="33">
        <f>SUM('Մ-04:Մ-06'!G26)</f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527</v>
      </c>
      <c r="E28" s="3"/>
      <c r="F28" s="6">
        <f>SUM('Մ-04:Մ-06'!F28)</f>
        <v>288</v>
      </c>
      <c r="G28" s="6">
        <f>SUM('Մ-04:Մ-06'!G28)</f>
        <v>225</v>
      </c>
      <c r="H28" s="3"/>
      <c r="I28" s="3"/>
      <c r="J28" s="47">
        <f>SUM('Մ-04:Մ-06'!J28)</f>
        <v>14</v>
      </c>
      <c r="K28" s="10"/>
      <c r="L28" s="52">
        <f>SUM('Մ-04:Մ-06'!L28)</f>
        <v>136</v>
      </c>
    </row>
    <row r="29" spans="2:12" ht="22.15" customHeight="1" x14ac:dyDescent="0.3">
      <c r="B29" s="71" t="s">
        <v>29</v>
      </c>
      <c r="C29" s="71"/>
      <c r="D29" s="27">
        <f>J29+L29</f>
        <v>288</v>
      </c>
      <c r="E29" s="3"/>
      <c r="F29" s="3"/>
      <c r="G29" s="3"/>
      <c r="H29" s="3"/>
      <c r="I29" s="3"/>
      <c r="J29" s="48">
        <f>SUM('Մ-04:Մ-06'!J29)</f>
        <v>58</v>
      </c>
      <c r="K29" s="10"/>
      <c r="L29" s="60">
        <f>SUM('Մ-04:Մ-06'!L29)</f>
        <v>230</v>
      </c>
    </row>
    <row r="30" spans="2:12" ht="22.15" customHeight="1" x14ac:dyDescent="0.3">
      <c r="B30" s="73" t="s">
        <v>49</v>
      </c>
      <c r="C30" s="74"/>
      <c r="D30" s="27">
        <f>'Մ-04'!D30+'Մ-05'!D30+'Մ-06'!D30</f>
        <v>1946</v>
      </c>
      <c r="E30" s="3"/>
      <c r="F30" s="3"/>
      <c r="G30" s="3"/>
      <c r="H30" s="3"/>
      <c r="I30" s="3"/>
      <c r="J30" s="37"/>
      <c r="K30" s="54">
        <f>SUM('Մ-04:Մ-06'!K30)</f>
        <v>1580</v>
      </c>
      <c r="L30" s="55">
        <f>L28+L29</f>
        <v>366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SUM('Մ-04:Մ-06'!F34)</f>
        <v>0</v>
      </c>
      <c r="G34" s="69">
        <f>SUM('Մ-04:Մ-06'!G34)</f>
        <v>0</v>
      </c>
      <c r="H34" s="70">
        <f>SUM('Մ-04:Մ-06'!H34)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SUM('Մ-04:Մ-06'!F35)</f>
        <v>2</v>
      </c>
      <c r="G35" s="69">
        <f>SUM('Մ-04:Մ-06'!G35)</f>
        <v>4</v>
      </c>
      <c r="H35" s="70">
        <f>SUM('Մ-04:Մ-06'!H35)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5"/>
  <sheetViews>
    <sheetView topLeftCell="A16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SUM('Մ-07:Մ-09'!E10)</f>
        <v>0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SUM('Մ-07:Մ-09'!E11)</f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SUM('Մ-07:Մ-09'!E12)</f>
        <v>0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SUM('Մ-07:Մ-09'!E13)</f>
        <v>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SUM('Մ-07:Մ-09'!E14)</f>
        <v>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SUM('Մ-07:Մ-09'!E15)</f>
        <v>0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SUM('Մ-07:Մ-09'!E16)</f>
        <v>0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SUM('Մ-07:Մ-09'!E17)</f>
        <v>0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>
        <f>SUM('Մ-07:Մ-09'!G19)</f>
        <v>0</v>
      </c>
      <c r="H19" s="5">
        <f>SUM('Մ-07:Մ-09'!H19)</f>
        <v>0</v>
      </c>
      <c r="I19" s="41">
        <f>SUM('Մ-07:Մ-09'!I19)</f>
        <v>0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>
        <f>SUM('Մ-07:Մ-09'!F20)</f>
        <v>0</v>
      </c>
      <c r="G20" s="5">
        <f>SUM('Մ-07:Մ-09'!G20)</f>
        <v>0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>
        <f>SUM('Մ-07:Մ-09'!F22)</f>
        <v>0</v>
      </c>
      <c r="G22" s="6">
        <f>SUM('Մ-07:Մ-09'!G22)</f>
        <v>0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>
        <f>SUM('Մ-07:Մ-09'!F23)</f>
        <v>0</v>
      </c>
      <c r="G23" s="6">
        <f>SUM('Մ-07:Մ-09'!G23)</f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>
        <f>SUM('Մ-07:Մ-09'!F25)</f>
        <v>0</v>
      </c>
      <c r="G25" s="6">
        <f>SUM('Մ-07:Մ-09'!G25)</f>
        <v>0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f>SUM('Մ-07:Մ-09'!F26)</f>
        <v>0</v>
      </c>
      <c r="G26" s="33">
        <f>SUM('Մ-07:Մ-09'!G26)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>
        <f>SUM('Մ-07:Մ-09'!F28)</f>
        <v>0</v>
      </c>
      <c r="G28" s="6">
        <f>SUM('Մ-07:Մ-09'!G28)</f>
        <v>0</v>
      </c>
      <c r="H28" s="3"/>
      <c r="I28" s="3"/>
      <c r="J28" s="47">
        <f>SUM('Մ-07:Մ-09'!J28)</f>
        <v>0</v>
      </c>
      <c r="K28" s="10"/>
      <c r="L28" s="52">
        <f>SUM('Մ-07:Մ-09'!L28)</f>
        <v>0</v>
      </c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>
        <f>SUM('Մ-07:Մ-09'!J29)</f>
        <v>0</v>
      </c>
      <c r="K29" s="10"/>
      <c r="L29" s="60">
        <f>SUM('Մ-07:Մ-09'!L29)</f>
        <v>0</v>
      </c>
    </row>
    <row r="30" spans="2:12" ht="22.15" customHeight="1" x14ac:dyDescent="0.3">
      <c r="B30" s="73" t="s">
        <v>49</v>
      </c>
      <c r="C30" s="74"/>
      <c r="D30" s="27">
        <f>'Մ-07'!D30+'Մ-07'!D30+'Մ-08'!D30+'Մ-09'!D30</f>
        <v>0</v>
      </c>
      <c r="E30" s="3"/>
      <c r="F30" s="3"/>
      <c r="G30" s="3"/>
      <c r="H30" s="3"/>
      <c r="I30" s="3"/>
      <c r="J30" s="37"/>
      <c r="K30" s="54">
        <f>SUM('Մ-07:Մ-09'!K30)</f>
        <v>0</v>
      </c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SUM('Մ-07:Մ-09'!F34)</f>
        <v>0</v>
      </c>
      <c r="G34" s="69">
        <f>SUM('Մ-07:Մ-09'!G34)</f>
        <v>0</v>
      </c>
      <c r="H34" s="70">
        <f>SUM('Մ-07:Մ-09'!H34)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SUM('Մ-07:Մ-09'!F35)</f>
        <v>0</v>
      </c>
      <c r="G35" s="69">
        <f>SUM('Մ-07:Մ-09'!G35)</f>
        <v>0</v>
      </c>
      <c r="H35" s="70">
        <f>SUM('Մ-07:Մ-09'!H35)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35"/>
  <sheetViews>
    <sheetView topLeftCell="A28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SUM('Մ-10:Մ-12'!E10)</f>
        <v>0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SUM('Մ-10:Մ-12'!E11)</f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SUM('Մ-10:Մ-12'!E12)</f>
        <v>0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SUM('Մ-10:Մ-12'!E13)</f>
        <v>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SUM('Մ-10:Մ-12'!E14)</f>
        <v>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SUM('Մ-10:Մ-12'!E15)</f>
        <v>0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SUM('Մ-10:Մ-12'!E16)</f>
        <v>0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SUM('Մ-10:Մ-12'!E17)</f>
        <v>0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>
        <f>SUM('Մ-10:Մ-12'!G19)</f>
        <v>0</v>
      </c>
      <c r="H19" s="5">
        <f>SUM('Մ-10:Մ-12'!H19)</f>
        <v>0</v>
      </c>
      <c r="I19" s="41">
        <f>SUM('Մ-10:Մ-12'!I19)</f>
        <v>0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>
        <f>SUM('Մ-10:Մ-12'!F20)</f>
        <v>0</v>
      </c>
      <c r="G20" s="5">
        <f>SUM('Մ-10:Մ-12'!G20)</f>
        <v>0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>
        <f>SUM('Մ-10:Մ-12'!F22)</f>
        <v>0</v>
      </c>
      <c r="G22" s="6">
        <f>SUM('Մ-10:Մ-12'!G22)</f>
        <v>0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>
        <f>SUM('Մ-10:Մ-12'!F23)</f>
        <v>0</v>
      </c>
      <c r="G23" s="6">
        <f>SUM('Մ-10:Մ-12'!G23)</f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>
        <f>SUM('Մ-10:Մ-12'!F25)</f>
        <v>0</v>
      </c>
      <c r="G25" s="6">
        <f>SUM('Մ-10:Մ-12'!G25)</f>
        <v>0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f>SUM('Մ-10:Մ-12'!F26)</f>
        <v>0</v>
      </c>
      <c r="G26" s="33">
        <f>SUM('Մ-10:Մ-12'!G26)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>
        <f>SUM('Մ-10:Մ-12'!F28)</f>
        <v>0</v>
      </c>
      <c r="G28" s="6">
        <f>SUM('Մ-10:Մ-12'!G28)</f>
        <v>0</v>
      </c>
      <c r="H28" s="3"/>
      <c r="I28" s="3"/>
      <c r="J28" s="47">
        <f>SUM('Մ-10:Մ-12'!J28)</f>
        <v>0</v>
      </c>
      <c r="K28" s="10"/>
      <c r="L28" s="52">
        <f>SUM('Մ-10:Մ-12'!L28)</f>
        <v>0</v>
      </c>
    </row>
    <row r="29" spans="2:12" ht="22.15" customHeight="1" x14ac:dyDescent="0.3">
      <c r="B29" s="71" t="s">
        <v>29</v>
      </c>
      <c r="C29" s="71"/>
      <c r="D29" s="27">
        <f>F29+G29</f>
        <v>0</v>
      </c>
      <c r="E29" s="3"/>
      <c r="F29" s="3"/>
      <c r="G29" s="3"/>
      <c r="H29" s="3"/>
      <c r="I29" s="3"/>
      <c r="J29" s="48">
        <f>SUM('Մ-10:Մ-12'!J29)</f>
        <v>0</v>
      </c>
      <c r="K29" s="10"/>
      <c r="L29" s="60">
        <f>SUM('Մ-10:Մ-12'!L29)</f>
        <v>0</v>
      </c>
    </row>
    <row r="30" spans="2:12" ht="22.15" customHeight="1" x14ac:dyDescent="0.3">
      <c r="B30" s="73" t="s">
        <v>49</v>
      </c>
      <c r="C30" s="74"/>
      <c r="D30" s="27">
        <f>'Մ-10'!D30+'Մ-11'!D30+'Մ-12'!D30</f>
        <v>0</v>
      </c>
      <c r="E30" s="3"/>
      <c r="F30" s="3"/>
      <c r="G30" s="3"/>
      <c r="H30" s="3"/>
      <c r="I30" s="3"/>
      <c r="J30" s="37"/>
      <c r="K30" s="54">
        <f>SUM('Մ-10:Մ-12'!K30)</f>
        <v>0</v>
      </c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SUM('Մ-10:Մ-12'!F34)</f>
        <v>0</v>
      </c>
      <c r="G34" s="69">
        <f>SUM('Մ-10:Մ-12'!G34)</f>
        <v>0</v>
      </c>
      <c r="H34" s="70">
        <f>SUM('Մ-10:Մ-12'!H34)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SUM('Մ-10:Մ-12'!F35)</f>
        <v>0</v>
      </c>
      <c r="G35" s="69">
        <f>SUM('Մ-10:Մ-12'!G35)</f>
        <v>0</v>
      </c>
      <c r="H35" s="70">
        <f>SUM('Մ-10:Մ-12'!H35)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L35"/>
  <sheetViews>
    <sheetView topLeftCell="A28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23324</v>
      </c>
      <c r="E8" s="30">
        <f>SUM(E10:E17)</f>
        <v>1056</v>
      </c>
      <c r="F8" s="7">
        <f>F20+F21+F24</f>
        <v>17683</v>
      </c>
      <c r="G8" s="7">
        <f>G19+G20+G21+G24</f>
        <v>3275</v>
      </c>
      <c r="H8" s="105">
        <f>H19</f>
        <v>1095</v>
      </c>
      <c r="I8" s="106"/>
      <c r="J8" s="45">
        <f>J28+J29</f>
        <v>215</v>
      </c>
      <c r="K8" s="63">
        <f>K30+L30</f>
        <v>4634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SUM('Մ-01:Մ-06'!E10)</f>
        <v>226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SUM('Մ-01:Մ-06'!E11)</f>
        <v>6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SUM('Մ-01:Մ-06'!E12)</f>
        <v>84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SUM('Մ-01:Մ-06'!E13)</f>
        <v>109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SUM('Մ-01:Մ-06'!E14)</f>
        <v>495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SUM('Մ-01:Մ-06'!E15)</f>
        <v>11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SUM('Մ-01:Մ-06'!E16)</f>
        <v>19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SUM('Մ-01:Մ-06'!E17)</f>
        <v>106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3332</v>
      </c>
      <c r="E19" s="10"/>
      <c r="F19" s="3"/>
      <c r="G19" s="5">
        <f>SUM('Մ-01:Մ-06'!G19)</f>
        <v>519</v>
      </c>
      <c r="H19" s="5">
        <f>SUM('Մ-01:Մ-06'!H19)</f>
        <v>1095</v>
      </c>
      <c r="I19" s="41">
        <f>SUM('Մ-01:Մ-06'!I19)</f>
        <v>1718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13409</v>
      </c>
      <c r="E20" s="10"/>
      <c r="F20" s="5">
        <f>SUM('Մ-01:Մ-06'!F20)</f>
        <v>11018</v>
      </c>
      <c r="G20" s="5">
        <f>SUM('Մ-01:Մ-06'!G20)</f>
        <v>2391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6727</v>
      </c>
      <c r="E21" s="10"/>
      <c r="F21" s="8">
        <f>F22+F23</f>
        <v>6528</v>
      </c>
      <c r="G21" s="8">
        <f>G22+G23</f>
        <v>199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693</v>
      </c>
      <c r="E22" s="10"/>
      <c r="F22" s="6">
        <f>SUM('Մ-01:Մ-06'!F22)</f>
        <v>504</v>
      </c>
      <c r="G22" s="6">
        <f>SUM('Մ-01:Մ-06'!G22)</f>
        <v>189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6034</v>
      </c>
      <c r="E23" s="10"/>
      <c r="F23" s="6">
        <f>SUM('Մ-01:Մ-06'!F23)</f>
        <v>6024</v>
      </c>
      <c r="G23" s="6">
        <f>SUM('Մ-01:Մ-06'!G23)</f>
        <v>10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303</v>
      </c>
      <c r="E24" s="10"/>
      <c r="F24" s="8">
        <f>F25+F26</f>
        <v>137</v>
      </c>
      <c r="G24" s="8">
        <f>G25+G26</f>
        <v>166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291</v>
      </c>
      <c r="E25" s="10"/>
      <c r="F25" s="6">
        <f>SUM('Մ-01:Մ-06'!F25)</f>
        <v>126</v>
      </c>
      <c r="G25" s="6">
        <f>SUM('Մ-01:Մ-06'!G25)</f>
        <v>165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12</v>
      </c>
      <c r="E26" s="12"/>
      <c r="F26" s="33">
        <f>SUM('Մ-01:Մ-06'!F26)</f>
        <v>11</v>
      </c>
      <c r="G26" s="33">
        <f>SUM('Մ-01:Մ-06'!G26)</f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1731</v>
      </c>
      <c r="E28" s="3"/>
      <c r="F28" s="6">
        <f>SUM('Մ-01:Մ-06'!F28)</f>
        <v>909</v>
      </c>
      <c r="G28" s="6">
        <f>SUM('Մ-01:Մ-06'!G28)</f>
        <v>774</v>
      </c>
      <c r="H28" s="3"/>
      <c r="I28" s="3"/>
      <c r="J28" s="47">
        <f>SUM('Մ-01:Մ-06'!J28)</f>
        <v>48</v>
      </c>
      <c r="K28" s="10"/>
      <c r="L28" s="52">
        <f>SUM('Մ-01:Մ-06'!L28)</f>
        <v>509</v>
      </c>
    </row>
    <row r="29" spans="2:12" ht="22.15" customHeight="1" x14ac:dyDescent="0.3">
      <c r="B29" s="71" t="s">
        <v>29</v>
      </c>
      <c r="C29" s="71"/>
      <c r="D29" s="27">
        <f>'Մ-1-ին Եռ.'!D29+'Մ-06'!D29</f>
        <v>400</v>
      </c>
      <c r="E29" s="3"/>
      <c r="F29" s="3"/>
      <c r="G29" s="3"/>
      <c r="H29" s="3"/>
      <c r="I29" s="3"/>
      <c r="J29" s="48">
        <f>SUM('Մ-01:Մ-06'!J29)</f>
        <v>167</v>
      </c>
      <c r="K29" s="10"/>
      <c r="L29" s="60">
        <f>SUM('Մ-01:Մ-06'!L29)</f>
        <v>521</v>
      </c>
    </row>
    <row r="30" spans="2:12" ht="22.15" customHeight="1" x14ac:dyDescent="0.3">
      <c r="B30" s="73" t="s">
        <v>49</v>
      </c>
      <c r="C30" s="74"/>
      <c r="D30" s="27">
        <f>'Մ-1-ին Եռ.'!D30+'Մ-2-րդ Եռ.'!D30</f>
        <v>4634</v>
      </c>
      <c r="E30" s="3"/>
      <c r="F30" s="3"/>
      <c r="G30" s="3"/>
      <c r="H30" s="3"/>
      <c r="I30" s="3"/>
      <c r="J30" s="37"/>
      <c r="K30" s="54">
        <f>SUM('Մ-01:Մ-06'!K30)</f>
        <v>3604</v>
      </c>
      <c r="L30" s="55">
        <f>L28+L29</f>
        <v>1030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SUM('Մ-01:Մ-06'!F34)</f>
        <v>2</v>
      </c>
      <c r="G34" s="69">
        <f>SUM('Մ-01:Մ-06'!G34)</f>
        <v>2</v>
      </c>
      <c r="H34" s="70">
        <f>SUM('Մ-01:Մ-06'!H34)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SUM('Մ-01:Մ-06'!F35)</f>
        <v>8</v>
      </c>
      <c r="G35" s="69">
        <f>SUM('Մ-01:Մ-06'!G35)</f>
        <v>14</v>
      </c>
      <c r="H35" s="70">
        <f>SUM('Մ-01:Մ-06'!H35)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L35"/>
  <sheetViews>
    <sheetView topLeftCell="A19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SUM('Մ-07:Մ-12'!E10)</f>
        <v>0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SUM('Մ-07:Մ-12'!E11)</f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SUM('Մ-07:Մ-12'!E12)</f>
        <v>0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SUM('Մ-07:Մ-12'!E13)</f>
        <v>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SUM('Մ-07:Մ-12'!E14)</f>
        <v>0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SUM('Մ-07:Մ-12'!E15)</f>
        <v>0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SUM('Մ-07:Մ-12'!E16)</f>
        <v>0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SUM('Մ-07:Մ-12'!E17)</f>
        <v>0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>
        <f>SUM('Մ-07:Մ-12'!G19)</f>
        <v>0</v>
      </c>
      <c r="H19" s="5">
        <f>SUM('Մ-07:Մ-12'!H19)</f>
        <v>0</v>
      </c>
      <c r="I19" s="41">
        <f>SUM('Մ-07:Մ-12'!I19)</f>
        <v>0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>
        <f>SUM('Մ-07:Մ-12'!F20)</f>
        <v>0</v>
      </c>
      <c r="G20" s="5">
        <f>SUM('Մ-07:Մ-12'!G20)</f>
        <v>0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>
        <f>SUM('Մ-07:Մ-12'!F22)</f>
        <v>0</v>
      </c>
      <c r="G22" s="6">
        <f>SUM('Մ-07:Մ-12'!G22)</f>
        <v>0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>
        <f>SUM('Մ-07:Մ-12'!F23)</f>
        <v>0</v>
      </c>
      <c r="G23" s="6">
        <f>SUM('Մ-07:Մ-12'!G23)</f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>
        <f>SUM('Մ-07:Մ-12'!F25)</f>
        <v>0</v>
      </c>
      <c r="G25" s="6">
        <f>SUM('Մ-07:Մ-12'!G25)</f>
        <v>0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f>SUM('Մ-07:Մ-12'!F26)</f>
        <v>0</v>
      </c>
      <c r="G26" s="33">
        <f>SUM('Մ-07:Մ-12'!G26)</f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>
        <f>SUM('Մ-07:Մ-12'!F28)</f>
        <v>0</v>
      </c>
      <c r="G28" s="6">
        <f>SUM('Մ-07:Մ-12'!G28)</f>
        <v>0</v>
      </c>
      <c r="H28" s="3"/>
      <c r="I28" s="3"/>
      <c r="J28" s="47">
        <f>SUM('Մ-07:Մ-12'!J28)</f>
        <v>0</v>
      </c>
      <c r="K28" s="10"/>
      <c r="L28" s="52">
        <f>SUM('Մ-07:Մ-12'!L28)</f>
        <v>0</v>
      </c>
    </row>
    <row r="29" spans="2:12" ht="22.15" customHeight="1" x14ac:dyDescent="0.3">
      <c r="B29" s="71" t="s">
        <v>29</v>
      </c>
      <c r="C29" s="71"/>
      <c r="D29" s="27">
        <f>F29+G29</f>
        <v>0</v>
      </c>
      <c r="E29" s="3"/>
      <c r="F29" s="3"/>
      <c r="G29" s="3"/>
      <c r="H29" s="3"/>
      <c r="I29" s="3"/>
      <c r="J29" s="48">
        <f>SUM('Մ-07:Մ-12'!J29)</f>
        <v>0</v>
      </c>
      <c r="K29" s="10"/>
      <c r="L29" s="60">
        <f>SUM('Մ-07:Մ-12'!L29)</f>
        <v>0</v>
      </c>
    </row>
    <row r="30" spans="2:12" ht="22.15" customHeight="1" x14ac:dyDescent="0.3">
      <c r="B30" s="73" t="s">
        <v>49</v>
      </c>
      <c r="C30" s="74"/>
      <c r="D30" s="27">
        <f>'Մ-3-րդ Եռ.'!D30+'Մ-4-րդ Եռ.'!D30</f>
        <v>0</v>
      </c>
      <c r="E30" s="3"/>
      <c r="F30" s="3"/>
      <c r="G30" s="3"/>
      <c r="H30" s="3"/>
      <c r="I30" s="3"/>
      <c r="J30" s="37"/>
      <c r="K30" s="54">
        <f>SUM('Մ-07:Մ-12'!K30)</f>
        <v>0</v>
      </c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SUM('Մ-07:Մ-12'!F34)</f>
        <v>0</v>
      </c>
      <c r="G34" s="69">
        <f>SUM('Մ-07:Մ-12'!G34)</f>
        <v>0</v>
      </c>
      <c r="H34" s="70">
        <f>SUM('Մ-07:Մ-12'!H34)</f>
        <v>0</v>
      </c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SUM('Մ-07:Մ-12'!F35)</f>
        <v>0</v>
      </c>
      <c r="G35" s="69">
        <f>SUM('Մ-07:Մ-12'!G35)</f>
        <v>0</v>
      </c>
      <c r="H35" s="70">
        <f>SUM('Մ-07:Մ-12'!H35)</f>
        <v>0</v>
      </c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L35"/>
  <sheetViews>
    <sheetView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425781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23324</v>
      </c>
      <c r="E8" s="30">
        <f>SUM(E10:E17)</f>
        <v>1056</v>
      </c>
      <c r="F8" s="7">
        <f>F20+F21+F24</f>
        <v>17683</v>
      </c>
      <c r="G8" s="7">
        <f>G19+G20+G21+G24</f>
        <v>3275</v>
      </c>
      <c r="H8" s="105">
        <f>H19</f>
        <v>1095</v>
      </c>
      <c r="I8" s="106"/>
      <c r="J8" s="45">
        <f>J28+J29</f>
        <v>215</v>
      </c>
      <c r="K8" s="63">
        <f>K30+L30</f>
        <v>4634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f>SUM('Մ-01:Մ-12'!E10)</f>
        <v>226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f>SUM('Մ-01:Մ-12'!E11)</f>
        <v>6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f>SUM('Մ-01:Մ-12'!E12)</f>
        <v>84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f>SUM('Մ-01:Մ-12'!E13)</f>
        <v>109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f>SUM('Մ-01:Մ-12'!E14)</f>
        <v>495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f>SUM('Մ-01:Մ-12'!E15)</f>
        <v>11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f>SUM('Մ-01:Մ-12'!E16)</f>
        <v>19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f>SUM('Մ-01:Մ-12'!E17)</f>
        <v>106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3332</v>
      </c>
      <c r="E19" s="10"/>
      <c r="F19" s="3"/>
      <c r="G19" s="5">
        <f>SUM('Մ-01:Մ-12'!G19)</f>
        <v>519</v>
      </c>
      <c r="H19" s="5">
        <f>SUM('Մ-01:Մ-12'!H19)</f>
        <v>1095</v>
      </c>
      <c r="I19" s="41">
        <f>SUM('Մ-01:Մ-12'!I19)</f>
        <v>1718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13409</v>
      </c>
      <c r="E20" s="10"/>
      <c r="F20" s="5">
        <f>SUM('Մ-01:Մ-12'!F20)</f>
        <v>11018</v>
      </c>
      <c r="G20" s="5">
        <f>SUM('Մ-01:Մ-12'!G20)</f>
        <v>2391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6727</v>
      </c>
      <c r="E21" s="10"/>
      <c r="F21" s="8">
        <f>F22+F23</f>
        <v>6528</v>
      </c>
      <c r="G21" s="8">
        <f>G22+G23</f>
        <v>199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693</v>
      </c>
      <c r="E22" s="10"/>
      <c r="F22" s="6">
        <f>SUM('Մ-01:Մ-12'!F22)</f>
        <v>504</v>
      </c>
      <c r="G22" s="6">
        <f>SUM('Մ-01:Մ-12'!G22)</f>
        <v>189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6034</v>
      </c>
      <c r="E23" s="10"/>
      <c r="F23" s="6">
        <f>SUM('Մ-01:Մ-12'!F23)</f>
        <v>6024</v>
      </c>
      <c r="G23" s="6">
        <f>SUM('Մ-01:Մ-12'!G23)</f>
        <v>10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303</v>
      </c>
      <c r="E24" s="10"/>
      <c r="F24" s="8">
        <f>F25+F26</f>
        <v>137</v>
      </c>
      <c r="G24" s="8">
        <f>G25+G26</f>
        <v>166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291</v>
      </c>
      <c r="E25" s="10"/>
      <c r="F25" s="6">
        <f>SUM('Մ-01:Մ-12'!F25)</f>
        <v>126</v>
      </c>
      <c r="G25" s="6">
        <f>SUM('Մ-01:Մ-12'!G25)</f>
        <v>165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12</v>
      </c>
      <c r="E26" s="12"/>
      <c r="F26" s="6">
        <f>SUM('Մ-01:Մ-12'!F26)</f>
        <v>11</v>
      </c>
      <c r="G26" s="6">
        <f>SUM('Մ-01:Մ-12'!G26)</f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1731</v>
      </c>
      <c r="E28" s="3"/>
      <c r="F28" s="6">
        <f>SUM('Մ-01:Մ-12'!F28)</f>
        <v>909</v>
      </c>
      <c r="G28" s="6">
        <f>SUM('Մ-01:Մ-12'!G28)</f>
        <v>774</v>
      </c>
      <c r="H28" s="3"/>
      <c r="I28" s="3"/>
      <c r="J28" s="47">
        <f>SUM('Մ-01:Մ-12'!J28)</f>
        <v>48</v>
      </c>
      <c r="K28" s="10"/>
      <c r="L28" s="61">
        <f>SUM('Մ-01:Մ-12'!L28)</f>
        <v>509</v>
      </c>
    </row>
    <row r="29" spans="2:12" ht="22.15" customHeight="1" x14ac:dyDescent="0.3">
      <c r="B29" s="71" t="s">
        <v>29</v>
      </c>
      <c r="C29" s="71"/>
      <c r="D29" s="27">
        <f>J29+L29</f>
        <v>688</v>
      </c>
      <c r="E29" s="3"/>
      <c r="F29" s="3"/>
      <c r="G29" s="3"/>
      <c r="H29" s="3"/>
      <c r="I29" s="3"/>
      <c r="J29" s="47">
        <f>SUM('Մ-01:Մ-12'!J29)</f>
        <v>167</v>
      </c>
      <c r="K29" s="10"/>
      <c r="L29" s="61">
        <f>SUM('Մ-01:Մ-12'!L29)</f>
        <v>521</v>
      </c>
    </row>
    <row r="30" spans="2:12" ht="22.15" customHeight="1" x14ac:dyDescent="0.3">
      <c r="B30" s="73" t="s">
        <v>49</v>
      </c>
      <c r="C30" s="74"/>
      <c r="D30" s="27">
        <f>'Մ-1-ին Եռ.'!D30+'Մ-2-րդ Եռ.'!D30+'Մ-3-րդ Եռ.'!D30+'Մ-4-րդ Եռ.'!D30</f>
        <v>4634</v>
      </c>
      <c r="E30" s="3"/>
      <c r="F30" s="3"/>
      <c r="G30" s="3"/>
      <c r="H30" s="3"/>
      <c r="I30" s="3"/>
      <c r="J30" s="37"/>
      <c r="K30" s="62">
        <f>SUM('Մ-01:Մ-12'!K30)</f>
        <v>3604</v>
      </c>
      <c r="L30" s="55">
        <f>L28+L29</f>
        <v>1030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f>SUM('Մ-01:Մ-12'!F34)</f>
        <v>2</v>
      </c>
      <c r="G34" s="69">
        <f>SUM('Մ-01:Մ-12'!G34)</f>
        <v>2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f>SUM('Մ-01:Մ-12'!F35)</f>
        <v>8</v>
      </c>
      <c r="G35" s="69">
        <f>SUM('Մ-01:Մ-12'!G35)</f>
        <v>14</v>
      </c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6"/>
  <sheetViews>
    <sheetView topLeftCell="A19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4768</v>
      </c>
      <c r="E8" s="30">
        <f>SUM(E10:E17)</f>
        <v>188</v>
      </c>
      <c r="F8" s="7">
        <f>F20+F21+F24</f>
        <v>3528</v>
      </c>
      <c r="G8" s="7">
        <f>G19+G20+G21+G24</f>
        <v>722</v>
      </c>
      <c r="H8" s="105">
        <f>H19</f>
        <v>266</v>
      </c>
      <c r="I8" s="106"/>
      <c r="J8" s="45">
        <f>J28+J29</f>
        <v>64</v>
      </c>
      <c r="K8" s="63">
        <f>K30+L30</f>
        <v>772</v>
      </c>
      <c r="L8" s="64"/>
    </row>
    <row r="9" spans="2:12" ht="18.75" customHeight="1" x14ac:dyDescent="0.3">
      <c r="B9" s="15" t="s">
        <v>38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50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1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16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21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81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3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2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14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749</v>
      </c>
      <c r="E19" s="10"/>
      <c r="F19" s="3"/>
      <c r="G19" s="5">
        <v>104</v>
      </c>
      <c r="H19" s="5">
        <v>266</v>
      </c>
      <c r="I19" s="41">
        <v>379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2759</v>
      </c>
      <c r="E20" s="10"/>
      <c r="F20" s="5">
        <v>2191</v>
      </c>
      <c r="G20" s="5">
        <v>568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1338</v>
      </c>
      <c r="E21" s="10"/>
      <c r="F21" s="8">
        <f>F22+F23</f>
        <v>1307</v>
      </c>
      <c r="G21" s="8">
        <f>G22+G23</f>
        <v>31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164</v>
      </c>
      <c r="E22" s="10"/>
      <c r="F22" s="6">
        <v>133</v>
      </c>
      <c r="G22" s="6">
        <v>31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1174</v>
      </c>
      <c r="E23" s="10"/>
      <c r="F23" s="6">
        <v>1174</v>
      </c>
      <c r="G23" s="6"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49</v>
      </c>
      <c r="E24" s="10"/>
      <c r="F24" s="8">
        <f>F25+F26</f>
        <v>30</v>
      </c>
      <c r="G24" s="8">
        <f>G25+G26</f>
        <v>19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38</v>
      </c>
      <c r="E25" s="10"/>
      <c r="F25" s="6">
        <v>19</v>
      </c>
      <c r="G25" s="6">
        <v>19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11</v>
      </c>
      <c r="E26" s="12"/>
      <c r="F26" s="33">
        <v>11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+F28+G28+J28</f>
        <v>437</v>
      </c>
      <c r="E28" s="3"/>
      <c r="F28" s="6">
        <v>250</v>
      </c>
      <c r="G28" s="6">
        <v>180</v>
      </c>
      <c r="H28" s="3"/>
      <c r="I28" s="3"/>
      <c r="J28" s="47">
        <v>7</v>
      </c>
      <c r="K28" s="10"/>
      <c r="L28" s="52">
        <v>168</v>
      </c>
    </row>
    <row r="29" spans="2:12" ht="22.15" customHeight="1" x14ac:dyDescent="0.3">
      <c r="B29" s="71" t="s">
        <v>29</v>
      </c>
      <c r="C29" s="71"/>
      <c r="D29" s="27">
        <f>J29+L29</f>
        <v>114</v>
      </c>
      <c r="E29" s="3"/>
      <c r="F29" s="3"/>
      <c r="G29" s="3"/>
      <c r="H29" s="3"/>
      <c r="I29" s="3"/>
      <c r="J29" s="48">
        <v>57</v>
      </c>
      <c r="K29" s="10"/>
      <c r="L29" s="53">
        <v>57</v>
      </c>
    </row>
    <row r="30" spans="2:12" ht="22.15" customHeight="1" x14ac:dyDescent="0.3">
      <c r="B30" s="73" t="s">
        <v>49</v>
      </c>
      <c r="C30" s="74"/>
      <c r="D30" s="27">
        <f>K8+L8</f>
        <v>772</v>
      </c>
      <c r="E30" s="3"/>
      <c r="F30" s="3"/>
      <c r="G30" s="3"/>
      <c r="H30" s="3"/>
      <c r="I30" s="3"/>
      <c r="J30" s="37"/>
      <c r="K30" s="54">
        <v>547</v>
      </c>
      <c r="L30" s="55">
        <f>L28+L29</f>
        <v>225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1</v>
      </c>
      <c r="G34" s="69">
        <v>1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2</v>
      </c>
      <c r="G35" s="69">
        <v>2</v>
      </c>
      <c r="H35" s="70"/>
      <c r="I35" s="3"/>
      <c r="J35" s="3"/>
      <c r="K35" s="3"/>
      <c r="L35" s="3"/>
    </row>
    <row r="36" spans="2:12" ht="29.25" customHeight="1" x14ac:dyDescent="0.3">
      <c r="B36" s="67" t="s">
        <v>41</v>
      </c>
      <c r="C36" s="68"/>
      <c r="D36" s="3"/>
      <c r="E36" s="3"/>
      <c r="F36" s="9">
        <v>1</v>
      </c>
      <c r="G36" s="69">
        <v>1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6"/>
  <sheetViews>
    <sheetView topLeftCell="A7" workbookViewId="0">
      <selection activeCell="F15" sqref="F15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5390</v>
      </c>
      <c r="E8" s="30">
        <f>SUM(E10:E17)</f>
        <v>226</v>
      </c>
      <c r="F8" s="7">
        <f>F20+F21+F24</f>
        <v>3975</v>
      </c>
      <c r="G8" s="7">
        <f>G19+G20+G21+G24</f>
        <v>864</v>
      </c>
      <c r="H8" s="105">
        <f>H19</f>
        <v>281</v>
      </c>
      <c r="I8" s="106"/>
      <c r="J8" s="45">
        <f>J28+J29</f>
        <v>44</v>
      </c>
      <c r="K8" s="63">
        <f>K30+L30</f>
        <v>1218</v>
      </c>
      <c r="L8" s="64"/>
    </row>
    <row r="9" spans="2:12" ht="18.75" customHeight="1" x14ac:dyDescent="0.3">
      <c r="B9" s="15" t="s">
        <v>39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36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2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16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25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104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4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9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30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783</v>
      </c>
      <c r="E19" s="10"/>
      <c r="F19" s="3"/>
      <c r="G19" s="5">
        <v>122</v>
      </c>
      <c r="H19" s="5">
        <v>281</v>
      </c>
      <c r="I19" s="41">
        <v>380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3253</v>
      </c>
      <c r="E20" s="10"/>
      <c r="F20" s="5">
        <v>2592</v>
      </c>
      <c r="G20" s="5">
        <v>661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1391</v>
      </c>
      <c r="E21" s="10"/>
      <c r="F21" s="8">
        <f>F22+F23</f>
        <v>1350</v>
      </c>
      <c r="G21" s="8">
        <f>G22+G23</f>
        <v>41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142</v>
      </c>
      <c r="E22" s="10"/>
      <c r="F22" s="6">
        <v>103</v>
      </c>
      <c r="G22" s="6">
        <v>39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1249</v>
      </c>
      <c r="E23" s="10"/>
      <c r="F23" s="6">
        <v>1247</v>
      </c>
      <c r="G23" s="6">
        <v>2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73</v>
      </c>
      <c r="E24" s="10"/>
      <c r="F24" s="8">
        <f>F25+F26</f>
        <v>33</v>
      </c>
      <c r="G24" s="8">
        <f>G25+G26</f>
        <v>40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73</v>
      </c>
      <c r="E25" s="10"/>
      <c r="F25" s="6">
        <v>33</v>
      </c>
      <c r="G25" s="6">
        <v>40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v>0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456</v>
      </c>
      <c r="E28" s="3"/>
      <c r="F28" s="6">
        <v>183</v>
      </c>
      <c r="G28" s="6">
        <v>259</v>
      </c>
      <c r="H28" s="3"/>
      <c r="I28" s="3"/>
      <c r="J28" s="47">
        <v>14</v>
      </c>
      <c r="K28" s="10"/>
      <c r="L28" s="52">
        <v>103</v>
      </c>
    </row>
    <row r="29" spans="2:12" ht="22.15" customHeight="1" x14ac:dyDescent="0.3">
      <c r="B29" s="71" t="s">
        <v>29</v>
      </c>
      <c r="C29" s="71"/>
      <c r="D29" s="27">
        <f>J29+L29</f>
        <v>197</v>
      </c>
      <c r="E29" s="3"/>
      <c r="F29" s="3"/>
      <c r="G29" s="3"/>
      <c r="H29" s="3"/>
      <c r="I29" s="3"/>
      <c r="J29" s="48">
        <v>30</v>
      </c>
      <c r="K29" s="10"/>
      <c r="L29" s="53">
        <v>167</v>
      </c>
    </row>
    <row r="30" spans="2:12" ht="22.15" customHeight="1" thickBot="1" x14ac:dyDescent="0.35">
      <c r="B30" s="73" t="s">
        <v>49</v>
      </c>
      <c r="C30" s="74"/>
      <c r="D30" s="27">
        <f>K8+L8</f>
        <v>1218</v>
      </c>
      <c r="E30" s="3"/>
      <c r="F30" s="3"/>
      <c r="G30" s="3"/>
      <c r="H30" s="3"/>
      <c r="I30" s="3"/>
      <c r="J30" s="37"/>
      <c r="K30" s="58">
        <v>948</v>
      </c>
      <c r="L30" s="59">
        <f>L28+L29</f>
        <v>270</v>
      </c>
    </row>
    <row r="31" spans="2:12" ht="9" customHeight="1" x14ac:dyDescent="0.3">
      <c r="B31" s="19"/>
      <c r="C31" s="19"/>
      <c r="D31" s="20"/>
      <c r="E31" s="28"/>
      <c r="F31" s="28"/>
      <c r="G31" s="29"/>
      <c r="H31" s="29"/>
      <c r="I31" s="29"/>
      <c r="J31" s="28"/>
      <c r="K31" s="28"/>
      <c r="L31" s="28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6"/>
      <c r="L32" s="110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1</v>
      </c>
      <c r="G34" s="69">
        <v>1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3</v>
      </c>
      <c r="G35" s="69">
        <v>7</v>
      </c>
      <c r="H35" s="70"/>
      <c r="I35" s="3"/>
      <c r="J35" s="3"/>
      <c r="K35" s="3"/>
      <c r="L35" s="3"/>
    </row>
    <row r="36" spans="2:12" ht="36.75" customHeight="1" x14ac:dyDescent="0.3">
      <c r="B36" s="67" t="s">
        <v>41</v>
      </c>
      <c r="C36" s="68"/>
      <c r="D36" s="3"/>
      <c r="E36" s="3"/>
      <c r="F36" s="9">
        <v>1</v>
      </c>
      <c r="G36" s="69">
        <v>1</v>
      </c>
      <c r="H36" s="70"/>
      <c r="I36" s="3"/>
      <c r="J36" s="65"/>
      <c r="K36" s="65"/>
      <c r="L36" s="66"/>
    </row>
  </sheetData>
  <mergeCells count="35">
    <mergeCell ref="H8:I8"/>
    <mergeCell ref="B24:C24"/>
    <mergeCell ref="B25:B26"/>
    <mergeCell ref="B10:B17"/>
    <mergeCell ref="B19:C19"/>
    <mergeCell ref="B20:C20"/>
    <mergeCell ref="B21:C21"/>
    <mergeCell ref="B22:B23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K8:L8"/>
    <mergeCell ref="J36:L36"/>
    <mergeCell ref="B36:C36"/>
    <mergeCell ref="G36:H36"/>
    <mergeCell ref="B29:C29"/>
    <mergeCell ref="B8:C8"/>
    <mergeCell ref="B28:C2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3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31.5" customHeight="1" x14ac:dyDescent="0.3">
      <c r="B7" s="87"/>
      <c r="C7" s="88"/>
      <c r="D7" s="89"/>
      <c r="E7" s="93"/>
      <c r="F7" s="94"/>
      <c r="G7" s="35" t="s">
        <v>0</v>
      </c>
      <c r="H7" s="111" t="s">
        <v>1</v>
      </c>
      <c r="I7" s="112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4218</v>
      </c>
      <c r="E8" s="30">
        <f>SUM(E10:E17)</f>
        <v>246</v>
      </c>
      <c r="F8" s="7">
        <f>F20+F21+F24</f>
        <v>3249</v>
      </c>
      <c r="G8" s="7">
        <f>G19+G20+G21+G24</f>
        <v>553</v>
      </c>
      <c r="H8" s="113">
        <f>H19</f>
        <v>135</v>
      </c>
      <c r="I8" s="114"/>
      <c r="J8" s="45">
        <f>J28+J29</f>
        <v>35</v>
      </c>
      <c r="K8" s="63">
        <f>K30+L30</f>
        <v>981</v>
      </c>
      <c r="L8" s="64"/>
    </row>
    <row r="9" spans="2:12" ht="18.75" customHeight="1" x14ac:dyDescent="0.3">
      <c r="B9" s="15" t="s">
        <v>42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>
        <v>57</v>
      </c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>
        <v>6</v>
      </c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>
        <v>37</v>
      </c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>
        <v>111</v>
      </c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>
        <v>5</v>
      </c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>
        <v>29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43">
        <f>G19+H19+I19</f>
        <v>544</v>
      </c>
      <c r="E19" s="10"/>
      <c r="F19" s="3"/>
      <c r="G19" s="5">
        <v>105</v>
      </c>
      <c r="H19" s="5">
        <v>135</v>
      </c>
      <c r="I19" s="42">
        <v>304</v>
      </c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2249</v>
      </c>
      <c r="E20" s="10"/>
      <c r="F20" s="5">
        <v>1855</v>
      </c>
      <c r="G20" s="5">
        <v>394</v>
      </c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1400</v>
      </c>
      <c r="E21" s="10"/>
      <c r="F21" s="8">
        <f>F22+F23</f>
        <v>1368</v>
      </c>
      <c r="G21" s="8">
        <f>G22+G23</f>
        <v>32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119</v>
      </c>
      <c r="E22" s="10"/>
      <c r="F22" s="6">
        <v>87</v>
      </c>
      <c r="G22" s="6">
        <v>32</v>
      </c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1281</v>
      </c>
      <c r="E23" s="10"/>
      <c r="F23" s="6">
        <v>1281</v>
      </c>
      <c r="G23" s="6">
        <v>0</v>
      </c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48</v>
      </c>
      <c r="E24" s="10"/>
      <c r="F24" s="8">
        <f>F25+F26</f>
        <v>26</v>
      </c>
      <c r="G24" s="8">
        <f>G25+G26</f>
        <v>22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48</v>
      </c>
      <c r="E25" s="10"/>
      <c r="F25" s="6">
        <v>26</v>
      </c>
      <c r="G25" s="6">
        <v>22</v>
      </c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>
        <v>0</v>
      </c>
      <c r="G26" s="33">
        <v>0</v>
      </c>
      <c r="H26" s="13"/>
      <c r="I26" s="38"/>
      <c r="J26" s="38"/>
      <c r="K26" s="12"/>
      <c r="L26" s="14"/>
    </row>
    <row r="27" spans="2:12" ht="12.75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44"/>
      <c r="L27" s="49"/>
    </row>
    <row r="28" spans="2:12" ht="22.15" customHeight="1" x14ac:dyDescent="0.3">
      <c r="B28" s="71" t="s">
        <v>20</v>
      </c>
      <c r="C28" s="71"/>
      <c r="D28" s="27">
        <f>F28+G28+J28</f>
        <v>251</v>
      </c>
      <c r="E28" s="3"/>
      <c r="F28" s="6">
        <v>131</v>
      </c>
      <c r="G28" s="6">
        <v>113</v>
      </c>
      <c r="H28" s="3"/>
      <c r="I28" s="3"/>
      <c r="J28" s="47">
        <v>7</v>
      </c>
      <c r="K28" s="10"/>
      <c r="L28" s="52">
        <v>62</v>
      </c>
    </row>
    <row r="29" spans="2:12" ht="22.15" customHeight="1" x14ac:dyDescent="0.3">
      <c r="B29" s="71" t="s">
        <v>29</v>
      </c>
      <c r="C29" s="71"/>
      <c r="D29" s="27">
        <f>J29+L29</f>
        <v>130</v>
      </c>
      <c r="E29" s="3"/>
      <c r="F29" s="3"/>
      <c r="G29" s="3"/>
      <c r="H29" s="3"/>
      <c r="I29" s="3"/>
      <c r="J29" s="48">
        <v>28</v>
      </c>
      <c r="K29" s="10"/>
      <c r="L29" s="53">
        <v>102</v>
      </c>
    </row>
    <row r="30" spans="2:12" ht="22.15" customHeight="1" x14ac:dyDescent="0.3">
      <c r="B30" s="73" t="s">
        <v>49</v>
      </c>
      <c r="C30" s="74"/>
      <c r="D30" s="27">
        <f>K8+L8</f>
        <v>981</v>
      </c>
      <c r="E30" s="3"/>
      <c r="F30" s="3"/>
      <c r="G30" s="3"/>
      <c r="H30" s="3"/>
      <c r="I30" s="3"/>
      <c r="J30" s="37"/>
      <c r="K30" s="54">
        <v>817</v>
      </c>
      <c r="L30" s="55">
        <v>164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>
        <v>0</v>
      </c>
      <c r="G34" s="69">
        <v>0</v>
      </c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>
        <v>1</v>
      </c>
      <c r="G35" s="69">
        <v>2</v>
      </c>
      <c r="H35" s="70"/>
      <c r="I35" s="3"/>
      <c r="J35" s="3"/>
      <c r="K35" s="3"/>
      <c r="L35" s="3"/>
    </row>
  </sheetData>
  <mergeCells count="32"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K8:L8"/>
    <mergeCell ref="B2:L2"/>
    <mergeCell ref="B3:L3"/>
    <mergeCell ref="B5:C7"/>
    <mergeCell ref="D5:D7"/>
    <mergeCell ref="E5:J5"/>
    <mergeCell ref="E6:E7"/>
    <mergeCell ref="F6:F7"/>
    <mergeCell ref="J6:J7"/>
    <mergeCell ref="H7:I7"/>
    <mergeCell ref="K5:L7"/>
    <mergeCell ref="G6:I6"/>
    <mergeCell ref="H8:I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abSelected="1" topLeftCell="A4" zoomScale="98" zoomScaleNormal="98" workbookViewId="0">
      <selection activeCell="F15" sqref="F15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8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128" t="s">
        <v>18</v>
      </c>
      <c r="E5" s="137" t="s">
        <v>19</v>
      </c>
      <c r="F5" s="138"/>
      <c r="G5" s="138"/>
      <c r="H5" s="138"/>
      <c r="I5" s="138"/>
      <c r="J5" s="138"/>
      <c r="K5" s="96" t="s">
        <v>48</v>
      </c>
      <c r="L5" s="97"/>
    </row>
    <row r="6" spans="2:12" ht="22.5" customHeight="1" x14ac:dyDescent="0.3">
      <c r="B6" s="85"/>
      <c r="C6" s="86"/>
      <c r="D6" s="129"/>
      <c r="E6" s="131" t="s">
        <v>6</v>
      </c>
      <c r="F6" s="133" t="s">
        <v>45</v>
      </c>
      <c r="G6" s="102" t="s">
        <v>46</v>
      </c>
      <c r="H6" s="103"/>
      <c r="I6" s="104"/>
      <c r="J6" s="135" t="s">
        <v>47</v>
      </c>
      <c r="K6" s="98"/>
      <c r="L6" s="99"/>
    </row>
    <row r="7" spans="2:12" ht="22.5" customHeight="1" x14ac:dyDescent="0.3">
      <c r="B7" s="87"/>
      <c r="C7" s="88"/>
      <c r="D7" s="130"/>
      <c r="E7" s="132"/>
      <c r="F7" s="134"/>
      <c r="G7" s="35" t="s">
        <v>0</v>
      </c>
      <c r="H7" s="102" t="s">
        <v>1</v>
      </c>
      <c r="I7" s="104"/>
      <c r="J7" s="136"/>
      <c r="K7" s="100"/>
      <c r="L7" s="101"/>
    </row>
    <row r="8" spans="2:12" ht="30" customHeight="1" x14ac:dyDescent="0.3">
      <c r="B8" s="115" t="s">
        <v>16</v>
      </c>
      <c r="C8" s="116"/>
      <c r="D8" s="22">
        <f>E8+F8+G8+H8+J8</f>
        <v>4852</v>
      </c>
      <c r="E8" s="30">
        <f>SUM(E10:E17)</f>
        <v>194</v>
      </c>
      <c r="F8" s="7">
        <f>F20+F21+F24</f>
        <v>3781</v>
      </c>
      <c r="G8" s="7">
        <f>G19+G20+G21+G24</f>
        <v>646</v>
      </c>
      <c r="H8" s="105">
        <f>H19</f>
        <v>194</v>
      </c>
      <c r="I8" s="106"/>
      <c r="J8" s="45">
        <f>J28+J29</f>
        <v>37</v>
      </c>
      <c r="K8" s="63">
        <f>K30+L30</f>
        <v>965</v>
      </c>
      <c r="L8" s="64"/>
    </row>
    <row r="9" spans="2:12" ht="18.75" customHeight="1" x14ac:dyDescent="0.3">
      <c r="B9" s="15" t="s">
        <v>50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17" t="s">
        <v>15</v>
      </c>
      <c r="C10" s="17" t="s">
        <v>7</v>
      </c>
      <c r="D10" s="24"/>
      <c r="E10" s="31">
        <v>17</v>
      </c>
      <c r="F10" s="3"/>
      <c r="G10" s="3"/>
      <c r="H10" s="3"/>
      <c r="I10" s="37"/>
      <c r="J10" s="37"/>
      <c r="K10" s="10"/>
      <c r="L10" s="11"/>
    </row>
    <row r="11" spans="2:12" x14ac:dyDescent="0.3">
      <c r="B11" s="118"/>
      <c r="C11" s="17" t="s">
        <v>9</v>
      </c>
      <c r="D11" s="24"/>
      <c r="E11" s="31"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118"/>
      <c r="C12" s="17" t="s">
        <v>8</v>
      </c>
      <c r="D12" s="24"/>
      <c r="E12" s="31">
        <v>18</v>
      </c>
      <c r="F12" s="3"/>
      <c r="G12" s="3"/>
      <c r="H12" s="3"/>
      <c r="I12" s="37"/>
      <c r="J12" s="37"/>
      <c r="K12" s="10"/>
      <c r="L12" s="11"/>
    </row>
    <row r="13" spans="2:12" x14ac:dyDescent="0.3">
      <c r="B13" s="118"/>
      <c r="C13" s="17" t="s">
        <v>21</v>
      </c>
      <c r="D13" s="24"/>
      <c r="E13" s="31">
        <v>10</v>
      </c>
      <c r="F13" s="3"/>
      <c r="G13" s="3"/>
      <c r="H13" s="3"/>
      <c r="I13" s="37"/>
      <c r="J13" s="37"/>
      <c r="K13" s="10"/>
      <c r="L13" s="11"/>
    </row>
    <row r="14" spans="2:12" x14ac:dyDescent="0.3">
      <c r="B14" s="118"/>
      <c r="C14" s="18" t="s">
        <v>22</v>
      </c>
      <c r="D14" s="24"/>
      <c r="E14" s="31">
        <v>139</v>
      </c>
      <c r="F14" s="3"/>
      <c r="G14" s="3"/>
      <c r="H14" s="3"/>
      <c r="I14" s="37"/>
      <c r="J14" s="37"/>
      <c r="K14" s="10"/>
      <c r="L14" s="11"/>
    </row>
    <row r="15" spans="2:12" x14ac:dyDescent="0.3">
      <c r="B15" s="118"/>
      <c r="C15" s="17" t="s">
        <v>23</v>
      </c>
      <c r="D15" s="24"/>
      <c r="E15" s="31"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118"/>
      <c r="C16" s="17" t="s">
        <v>24</v>
      </c>
      <c r="D16" s="24"/>
      <c r="E16" s="31">
        <v>0</v>
      </c>
      <c r="F16" s="3"/>
      <c r="G16" s="3"/>
      <c r="H16" s="3"/>
      <c r="I16" s="37"/>
      <c r="J16" s="37"/>
      <c r="K16" s="10"/>
      <c r="L16" s="11"/>
    </row>
    <row r="17" spans="2:12" x14ac:dyDescent="0.3">
      <c r="B17" s="119"/>
      <c r="C17" s="17" t="s">
        <v>25</v>
      </c>
      <c r="D17" s="24"/>
      <c r="E17" s="31">
        <v>9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3" t="s">
        <v>10</v>
      </c>
      <c r="C19" s="74"/>
      <c r="D19" s="23">
        <f>G19+H19+I19</f>
        <v>672</v>
      </c>
      <c r="E19" s="10"/>
      <c r="F19" s="3"/>
      <c r="G19" s="5">
        <v>115</v>
      </c>
      <c r="H19" s="5">
        <v>194</v>
      </c>
      <c r="I19" s="41">
        <v>363</v>
      </c>
      <c r="J19" s="37"/>
      <c r="K19" s="10"/>
      <c r="L19" s="11"/>
    </row>
    <row r="20" spans="2:12" ht="19.5" customHeight="1" x14ac:dyDescent="0.3">
      <c r="B20" s="73" t="s">
        <v>26</v>
      </c>
      <c r="C20" s="74"/>
      <c r="D20" s="23">
        <f>F20+G20</f>
        <v>2741</v>
      </c>
      <c r="E20" s="10"/>
      <c r="F20" s="5">
        <v>2306</v>
      </c>
      <c r="G20" s="5">
        <v>435</v>
      </c>
      <c r="H20" s="3"/>
      <c r="I20" s="37"/>
      <c r="J20" s="37"/>
      <c r="K20" s="10"/>
      <c r="L20" s="11"/>
    </row>
    <row r="21" spans="2:12" ht="19.5" customHeight="1" x14ac:dyDescent="0.3">
      <c r="B21" s="73" t="s">
        <v>27</v>
      </c>
      <c r="C21" s="74"/>
      <c r="D21" s="23">
        <f>SUM(D22:D23)</f>
        <v>1501</v>
      </c>
      <c r="E21" s="10"/>
      <c r="F21" s="8">
        <f>F22+F23</f>
        <v>1446</v>
      </c>
      <c r="G21" s="8">
        <f>G22+G23</f>
        <v>55</v>
      </c>
      <c r="H21" s="3"/>
      <c r="I21" s="37"/>
      <c r="J21" s="37"/>
      <c r="K21" s="10"/>
      <c r="L21" s="11"/>
    </row>
    <row r="22" spans="2:12" x14ac:dyDescent="0.3">
      <c r="B22" s="120"/>
      <c r="C22" s="17" t="s">
        <v>4</v>
      </c>
      <c r="D22" s="26">
        <f>F22+G22</f>
        <v>146</v>
      </c>
      <c r="E22" s="10"/>
      <c r="F22" s="6">
        <v>94</v>
      </c>
      <c r="G22" s="6">
        <v>52</v>
      </c>
      <c r="H22" s="3"/>
      <c r="I22" s="37"/>
      <c r="J22" s="37"/>
      <c r="K22" s="10"/>
      <c r="L22" s="11"/>
    </row>
    <row r="23" spans="2:12" x14ac:dyDescent="0.3">
      <c r="B23" s="121"/>
      <c r="C23" s="17" t="s">
        <v>5</v>
      </c>
      <c r="D23" s="26">
        <f>F23+G23</f>
        <v>1355</v>
      </c>
      <c r="E23" s="10"/>
      <c r="F23" s="6">
        <v>1352</v>
      </c>
      <c r="G23" s="6">
        <v>3</v>
      </c>
      <c r="H23" s="3"/>
      <c r="I23" s="37"/>
      <c r="J23" s="37"/>
      <c r="K23" s="10"/>
      <c r="L23" s="11"/>
    </row>
    <row r="24" spans="2:12" ht="15.75" customHeight="1" x14ac:dyDescent="0.3">
      <c r="B24" s="73" t="s">
        <v>28</v>
      </c>
      <c r="C24" s="74"/>
      <c r="D24" s="23">
        <f>D25+D26</f>
        <v>70</v>
      </c>
      <c r="E24" s="10"/>
      <c r="F24" s="8">
        <f>F25+F26</f>
        <v>29</v>
      </c>
      <c r="G24" s="8">
        <f>G25+G26</f>
        <v>41</v>
      </c>
      <c r="H24" s="3"/>
      <c r="I24" s="37"/>
      <c r="J24" s="37"/>
      <c r="K24" s="10"/>
      <c r="L24" s="11"/>
    </row>
    <row r="25" spans="2:12" x14ac:dyDescent="0.3">
      <c r="B25" s="120"/>
      <c r="C25" s="17" t="s">
        <v>4</v>
      </c>
      <c r="D25" s="26">
        <f t="shared" ref="D25:D26" si="0">F25+G25</f>
        <v>69</v>
      </c>
      <c r="E25" s="10"/>
      <c r="F25" s="6">
        <v>29</v>
      </c>
      <c r="G25" s="6">
        <v>40</v>
      </c>
      <c r="H25" s="3"/>
      <c r="I25" s="37"/>
      <c r="J25" s="37"/>
      <c r="K25" s="10"/>
      <c r="L25" s="11"/>
    </row>
    <row r="26" spans="2:12" ht="15.75" thickBot="1" x14ac:dyDescent="0.35">
      <c r="B26" s="121"/>
      <c r="C26" s="17" t="s">
        <v>5</v>
      </c>
      <c r="D26" s="26">
        <f t="shared" si="0"/>
        <v>1</v>
      </c>
      <c r="E26" s="12"/>
      <c r="F26" s="33">
        <v>0</v>
      </c>
      <c r="G26" s="33">
        <v>1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3" t="s">
        <v>20</v>
      </c>
      <c r="C28" s="74"/>
      <c r="D28" s="27">
        <f>F28+G28+J28</f>
        <v>276</v>
      </c>
      <c r="E28" s="3"/>
      <c r="F28" s="6">
        <v>157</v>
      </c>
      <c r="G28" s="6">
        <v>112</v>
      </c>
      <c r="H28" s="3"/>
      <c r="I28" s="3"/>
      <c r="J28" s="47">
        <v>7</v>
      </c>
      <c r="K28" s="10"/>
      <c r="L28" s="52">
        <v>74</v>
      </c>
    </row>
    <row r="29" spans="2:12" ht="22.15" customHeight="1" x14ac:dyDescent="0.3">
      <c r="B29" s="73" t="s">
        <v>29</v>
      </c>
      <c r="C29" s="74"/>
      <c r="D29" s="27">
        <f>J29+L29</f>
        <v>158</v>
      </c>
      <c r="E29" s="3"/>
      <c r="F29" s="3"/>
      <c r="G29" s="3"/>
      <c r="H29" s="3"/>
      <c r="I29" s="3"/>
      <c r="J29" s="48">
        <v>30</v>
      </c>
      <c r="K29" s="10"/>
      <c r="L29" s="53">
        <v>128</v>
      </c>
    </row>
    <row r="30" spans="2:12" ht="22.15" customHeight="1" x14ac:dyDescent="0.3">
      <c r="B30" s="73" t="s">
        <v>49</v>
      </c>
      <c r="C30" s="74"/>
      <c r="D30" s="27">
        <f>K8+L8</f>
        <v>965</v>
      </c>
      <c r="E30" s="3"/>
      <c r="F30" s="3"/>
      <c r="G30" s="3"/>
      <c r="H30" s="3"/>
      <c r="I30" s="3"/>
      <c r="J30" s="37"/>
      <c r="K30" s="54">
        <v>763</v>
      </c>
      <c r="L30" s="55">
        <f>L28+L29</f>
        <v>202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122"/>
      <c r="C32" s="123"/>
      <c r="D32" s="123"/>
      <c r="E32" s="123"/>
      <c r="F32" s="123"/>
      <c r="G32" s="123"/>
      <c r="H32" s="123"/>
      <c r="I32" s="123"/>
      <c r="J32" s="123"/>
      <c r="K32" s="124"/>
      <c r="L32" s="125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126" t="s">
        <v>31</v>
      </c>
      <c r="H33" s="127"/>
      <c r="I33" s="3"/>
      <c r="J33" s="65"/>
      <c r="K33" s="65"/>
      <c r="L33" s="66"/>
    </row>
    <row r="34" spans="2:12" ht="18.75" customHeight="1" x14ac:dyDescent="0.3">
      <c r="B34" s="73" t="s">
        <v>13</v>
      </c>
      <c r="C34" s="74"/>
      <c r="D34" s="3"/>
      <c r="E34" s="3"/>
      <c r="F34" s="9">
        <v>0</v>
      </c>
      <c r="G34" s="69">
        <v>0</v>
      </c>
      <c r="H34" s="70"/>
      <c r="I34" s="3"/>
      <c r="J34" s="3"/>
      <c r="K34" s="3"/>
      <c r="L34" s="3"/>
    </row>
    <row r="35" spans="2:12" ht="18.75" customHeight="1" x14ac:dyDescent="0.3">
      <c r="B35" s="73" t="s">
        <v>14</v>
      </c>
      <c r="C35" s="74"/>
      <c r="D35" s="3"/>
      <c r="E35" s="3"/>
      <c r="F35" s="9">
        <v>1</v>
      </c>
      <c r="G35" s="69">
        <v>2</v>
      </c>
      <c r="H35" s="70"/>
      <c r="I35" s="3"/>
      <c r="J35" s="3"/>
      <c r="K35" s="3"/>
      <c r="L35" s="3"/>
    </row>
  </sheetData>
  <mergeCells count="32">
    <mergeCell ref="B2:L2"/>
    <mergeCell ref="B3:L3"/>
    <mergeCell ref="D5:D7"/>
    <mergeCell ref="E6:E7"/>
    <mergeCell ref="F6:F7"/>
    <mergeCell ref="J6:J7"/>
    <mergeCell ref="E5:J5"/>
    <mergeCell ref="B5:C7"/>
    <mergeCell ref="G6:I6"/>
    <mergeCell ref="H7:I7"/>
    <mergeCell ref="K5:L7"/>
    <mergeCell ref="B35:C35"/>
    <mergeCell ref="G35:H35"/>
    <mergeCell ref="B28:C28"/>
    <mergeCell ref="B21:C21"/>
    <mergeCell ref="B22:B23"/>
    <mergeCell ref="B24:C24"/>
    <mergeCell ref="B25:B26"/>
    <mergeCell ref="B29:C29"/>
    <mergeCell ref="B30:C30"/>
    <mergeCell ref="B32:L32"/>
    <mergeCell ref="G33:H33"/>
    <mergeCell ref="B33:E33"/>
    <mergeCell ref="J33:L33"/>
    <mergeCell ref="K8:L8"/>
    <mergeCell ref="B19:C19"/>
    <mergeCell ref="B34:C34"/>
    <mergeCell ref="G34:H34"/>
    <mergeCell ref="B8:C8"/>
    <mergeCell ref="B20:C20"/>
    <mergeCell ref="B10:B17"/>
    <mergeCell ref="H8:I8"/>
  </mergeCells>
  <pageMargins left="0" right="0" top="0" bottom="0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22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425781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49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28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35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49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8554687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49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opLeftCell="A19" workbookViewId="0">
      <selection activeCell="B30" sqref="B30:C30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1406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81" t="s">
        <v>12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2:12" ht="18" x14ac:dyDescent="0.35">
      <c r="B3" s="82" t="s">
        <v>11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2:12" ht="15.75" thickBot="1" x14ac:dyDescent="0.35"/>
    <row r="5" spans="2:12" ht="36.75" customHeight="1" x14ac:dyDescent="0.3">
      <c r="B5" s="83" t="s">
        <v>17</v>
      </c>
      <c r="C5" s="84"/>
      <c r="D5" s="89" t="s">
        <v>18</v>
      </c>
      <c r="E5" s="90" t="s">
        <v>19</v>
      </c>
      <c r="F5" s="91"/>
      <c r="G5" s="91"/>
      <c r="H5" s="91"/>
      <c r="I5" s="92"/>
      <c r="J5" s="92"/>
      <c r="K5" s="96" t="s">
        <v>48</v>
      </c>
      <c r="L5" s="97"/>
    </row>
    <row r="6" spans="2:12" ht="22.5" customHeight="1" x14ac:dyDescent="0.3">
      <c r="B6" s="85"/>
      <c r="C6" s="86"/>
      <c r="D6" s="89"/>
      <c r="E6" s="93" t="s">
        <v>6</v>
      </c>
      <c r="F6" s="94" t="s">
        <v>45</v>
      </c>
      <c r="G6" s="102" t="s">
        <v>46</v>
      </c>
      <c r="H6" s="103"/>
      <c r="I6" s="104"/>
      <c r="J6" s="95" t="s">
        <v>47</v>
      </c>
      <c r="K6" s="98"/>
      <c r="L6" s="99"/>
    </row>
    <row r="7" spans="2:12" ht="22.5" customHeight="1" x14ac:dyDescent="0.3">
      <c r="B7" s="87"/>
      <c r="C7" s="88"/>
      <c r="D7" s="89"/>
      <c r="E7" s="93"/>
      <c r="F7" s="94"/>
      <c r="G7" s="35" t="s">
        <v>0</v>
      </c>
      <c r="H7" s="102" t="s">
        <v>1</v>
      </c>
      <c r="I7" s="104"/>
      <c r="J7" s="95"/>
      <c r="K7" s="100"/>
      <c r="L7" s="101"/>
    </row>
    <row r="8" spans="2:12" ht="30" customHeight="1" x14ac:dyDescent="0.3">
      <c r="B8" s="72" t="s">
        <v>16</v>
      </c>
      <c r="C8" s="72"/>
      <c r="D8" s="22">
        <f>E8+F8+G8+H8+J8</f>
        <v>0</v>
      </c>
      <c r="E8" s="30">
        <f>SUM(E10:E17)</f>
        <v>0</v>
      </c>
      <c r="F8" s="7">
        <f>F20+F21+F24</f>
        <v>0</v>
      </c>
      <c r="G8" s="7">
        <f>G19+G20+G21+G24</f>
        <v>0</v>
      </c>
      <c r="H8" s="105">
        <f>H19</f>
        <v>0</v>
      </c>
      <c r="I8" s="106"/>
      <c r="J8" s="45">
        <f>J28+J29</f>
        <v>0</v>
      </c>
      <c r="K8" s="63">
        <f>K30+L30</f>
        <v>0</v>
      </c>
      <c r="L8" s="64"/>
    </row>
    <row r="9" spans="2:12" ht="18.75" customHeight="1" x14ac:dyDescent="0.3">
      <c r="B9" s="15" t="s">
        <v>34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108" t="s">
        <v>15</v>
      </c>
      <c r="C10" s="17" t="s">
        <v>7</v>
      </c>
      <c r="D10" s="24"/>
      <c r="E10" s="31"/>
      <c r="F10" s="3"/>
      <c r="G10" s="3"/>
      <c r="H10" s="3"/>
      <c r="I10" s="37"/>
      <c r="J10" s="37"/>
      <c r="K10" s="10"/>
      <c r="L10" s="11"/>
    </row>
    <row r="11" spans="2:12" x14ac:dyDescent="0.3">
      <c r="B11" s="109"/>
      <c r="C11" s="17" t="s">
        <v>9</v>
      </c>
      <c r="D11" s="24"/>
      <c r="E11" s="31"/>
      <c r="F11" s="3"/>
      <c r="G11" s="3"/>
      <c r="H11" s="3"/>
      <c r="I11" s="37"/>
      <c r="J11" s="37"/>
      <c r="K11" s="10"/>
      <c r="L11" s="11"/>
    </row>
    <row r="12" spans="2:12" x14ac:dyDescent="0.3">
      <c r="B12" s="109"/>
      <c r="C12" s="17" t="s">
        <v>8</v>
      </c>
      <c r="D12" s="24"/>
      <c r="E12" s="31"/>
      <c r="F12" s="3"/>
      <c r="G12" s="3"/>
      <c r="H12" s="3"/>
      <c r="I12" s="37"/>
      <c r="J12" s="37"/>
      <c r="K12" s="10"/>
      <c r="L12" s="11"/>
    </row>
    <row r="13" spans="2:12" x14ac:dyDescent="0.3">
      <c r="B13" s="109"/>
      <c r="C13" s="17" t="s">
        <v>21</v>
      </c>
      <c r="D13" s="24"/>
      <c r="E13" s="31"/>
      <c r="F13" s="3"/>
      <c r="G13" s="3"/>
      <c r="H13" s="3"/>
      <c r="I13" s="37"/>
      <c r="J13" s="37"/>
      <c r="K13" s="10"/>
      <c r="L13" s="11"/>
    </row>
    <row r="14" spans="2:12" x14ac:dyDescent="0.3">
      <c r="B14" s="109"/>
      <c r="C14" s="18" t="s">
        <v>22</v>
      </c>
      <c r="D14" s="24"/>
      <c r="E14" s="31"/>
      <c r="F14" s="3"/>
      <c r="G14" s="3"/>
      <c r="H14" s="3"/>
      <c r="I14" s="37"/>
      <c r="J14" s="37"/>
      <c r="K14" s="10"/>
      <c r="L14" s="11"/>
    </row>
    <row r="15" spans="2:12" x14ac:dyDescent="0.3">
      <c r="B15" s="109"/>
      <c r="C15" s="17" t="s">
        <v>23</v>
      </c>
      <c r="D15" s="24"/>
      <c r="E15" s="31"/>
      <c r="F15" s="3"/>
      <c r="G15" s="3"/>
      <c r="H15" s="3"/>
      <c r="I15" s="37"/>
      <c r="J15" s="37"/>
      <c r="K15" s="10"/>
      <c r="L15" s="11"/>
    </row>
    <row r="16" spans="2:12" x14ac:dyDescent="0.3">
      <c r="B16" s="109"/>
      <c r="C16" s="17" t="s">
        <v>24</v>
      </c>
      <c r="D16" s="24"/>
      <c r="E16" s="31"/>
      <c r="F16" s="3"/>
      <c r="G16" s="3"/>
      <c r="H16" s="3"/>
      <c r="I16" s="37"/>
      <c r="J16" s="37"/>
      <c r="K16" s="10"/>
      <c r="L16" s="11"/>
    </row>
    <row r="17" spans="2:12" x14ac:dyDescent="0.3">
      <c r="B17" s="109"/>
      <c r="C17" s="17" t="s">
        <v>25</v>
      </c>
      <c r="D17" s="24"/>
      <c r="E17" s="31"/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43</v>
      </c>
      <c r="I18" s="40" t="s">
        <v>44</v>
      </c>
      <c r="J18" s="25"/>
      <c r="K18" s="44" t="s">
        <v>2</v>
      </c>
      <c r="L18" s="49" t="s">
        <v>3</v>
      </c>
    </row>
    <row r="19" spans="2:12" ht="19.5" customHeight="1" x14ac:dyDescent="0.3">
      <c r="B19" s="71" t="s">
        <v>10</v>
      </c>
      <c r="C19" s="71"/>
      <c r="D19" s="23">
        <f>G19+H19+I19</f>
        <v>0</v>
      </c>
      <c r="E19" s="10"/>
      <c r="F19" s="3"/>
      <c r="G19" s="5"/>
      <c r="H19" s="5"/>
      <c r="I19" s="41"/>
      <c r="J19" s="37"/>
      <c r="K19" s="10"/>
      <c r="L19" s="11"/>
    </row>
    <row r="20" spans="2:12" ht="19.5" customHeight="1" x14ac:dyDescent="0.3">
      <c r="B20" s="71" t="s">
        <v>26</v>
      </c>
      <c r="C20" s="71"/>
      <c r="D20" s="23">
        <f>F20+G20</f>
        <v>0</v>
      </c>
      <c r="E20" s="10"/>
      <c r="F20" s="5"/>
      <c r="G20" s="5"/>
      <c r="H20" s="3"/>
      <c r="I20" s="37"/>
      <c r="J20" s="37"/>
      <c r="K20" s="10"/>
      <c r="L20" s="11"/>
    </row>
    <row r="21" spans="2:12" ht="19.5" customHeight="1" x14ac:dyDescent="0.3">
      <c r="B21" s="71" t="s">
        <v>27</v>
      </c>
      <c r="C21" s="71"/>
      <c r="D21" s="23">
        <f>SUM(D22:D23)</f>
        <v>0</v>
      </c>
      <c r="E21" s="10"/>
      <c r="F21" s="8">
        <f>F22+F23</f>
        <v>0</v>
      </c>
      <c r="G21" s="8">
        <f>G22+G23</f>
        <v>0</v>
      </c>
      <c r="H21" s="3"/>
      <c r="I21" s="37"/>
      <c r="J21" s="37"/>
      <c r="K21" s="10"/>
      <c r="L21" s="11"/>
    </row>
    <row r="22" spans="2:12" x14ac:dyDescent="0.3">
      <c r="B22" s="107"/>
      <c r="C22" s="17" t="s">
        <v>4</v>
      </c>
      <c r="D22" s="26">
        <f>F22+G22</f>
        <v>0</v>
      </c>
      <c r="E22" s="10"/>
      <c r="F22" s="6"/>
      <c r="G22" s="6"/>
      <c r="H22" s="3"/>
      <c r="I22" s="37"/>
      <c r="J22" s="37"/>
      <c r="K22" s="10"/>
      <c r="L22" s="11"/>
    </row>
    <row r="23" spans="2:12" x14ac:dyDescent="0.3">
      <c r="B23" s="107"/>
      <c r="C23" s="17" t="s">
        <v>5</v>
      </c>
      <c r="D23" s="26">
        <f>F23+G23</f>
        <v>0</v>
      </c>
      <c r="E23" s="10"/>
      <c r="F23" s="6"/>
      <c r="G23" s="6"/>
      <c r="H23" s="3"/>
      <c r="I23" s="37"/>
      <c r="J23" s="37"/>
      <c r="K23" s="10"/>
      <c r="L23" s="11"/>
    </row>
    <row r="24" spans="2:12" ht="15.75" customHeight="1" x14ac:dyDescent="0.3">
      <c r="B24" s="71" t="s">
        <v>28</v>
      </c>
      <c r="C24" s="71"/>
      <c r="D24" s="23">
        <f>D25+D26</f>
        <v>0</v>
      </c>
      <c r="E24" s="10"/>
      <c r="F24" s="8">
        <f>F25+F26</f>
        <v>0</v>
      </c>
      <c r="G24" s="8">
        <f>G25+G26</f>
        <v>0</v>
      </c>
      <c r="H24" s="3"/>
      <c r="I24" s="37"/>
      <c r="J24" s="37"/>
      <c r="K24" s="10"/>
      <c r="L24" s="11"/>
    </row>
    <row r="25" spans="2:12" x14ac:dyDescent="0.3">
      <c r="B25" s="107"/>
      <c r="C25" s="17" t="s">
        <v>4</v>
      </c>
      <c r="D25" s="26">
        <f t="shared" ref="D25:D26" si="0">F25+G25</f>
        <v>0</v>
      </c>
      <c r="E25" s="10"/>
      <c r="F25" s="6"/>
      <c r="G25" s="6"/>
      <c r="H25" s="3"/>
      <c r="I25" s="37"/>
      <c r="J25" s="37"/>
      <c r="K25" s="10"/>
      <c r="L25" s="11"/>
    </row>
    <row r="26" spans="2:12" ht="15.75" thickBot="1" x14ac:dyDescent="0.35">
      <c r="B26" s="107"/>
      <c r="C26" s="17" t="s">
        <v>5</v>
      </c>
      <c r="D26" s="26">
        <f t="shared" si="0"/>
        <v>0</v>
      </c>
      <c r="E26" s="12"/>
      <c r="F26" s="33"/>
      <c r="G26" s="33"/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6"/>
      <c r="K27" s="50"/>
      <c r="L27" s="51"/>
    </row>
    <row r="28" spans="2:12" ht="22.15" customHeight="1" x14ac:dyDescent="0.3">
      <c r="B28" s="71" t="s">
        <v>20</v>
      </c>
      <c r="C28" s="71"/>
      <c r="D28" s="27">
        <f>F28+G28+J28</f>
        <v>0</v>
      </c>
      <c r="E28" s="3"/>
      <c r="F28" s="6"/>
      <c r="G28" s="6"/>
      <c r="H28" s="3"/>
      <c r="I28" s="3"/>
      <c r="J28" s="47"/>
      <c r="K28" s="10"/>
      <c r="L28" s="52"/>
    </row>
    <row r="29" spans="2:12" ht="22.15" customHeight="1" x14ac:dyDescent="0.3">
      <c r="B29" s="71" t="s">
        <v>29</v>
      </c>
      <c r="C29" s="71"/>
      <c r="D29" s="27">
        <f>J29+L29</f>
        <v>0</v>
      </c>
      <c r="E29" s="3"/>
      <c r="F29" s="3"/>
      <c r="G29" s="3"/>
      <c r="H29" s="3"/>
      <c r="I29" s="3"/>
      <c r="J29" s="48"/>
      <c r="K29" s="10"/>
      <c r="L29" s="53"/>
    </row>
    <row r="30" spans="2:12" ht="22.15" customHeight="1" x14ac:dyDescent="0.3">
      <c r="B30" s="73" t="s">
        <v>49</v>
      </c>
      <c r="C30" s="74"/>
      <c r="D30" s="27">
        <f>K8+L8</f>
        <v>0</v>
      </c>
      <c r="E30" s="3"/>
      <c r="F30" s="3"/>
      <c r="G30" s="3"/>
      <c r="H30" s="3"/>
      <c r="I30" s="3"/>
      <c r="J30" s="37"/>
      <c r="K30" s="54"/>
      <c r="L30" s="55">
        <f>L28+L29</f>
        <v>0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6"/>
      <c r="K31" s="56"/>
      <c r="L31" s="57"/>
    </row>
    <row r="32" spans="2:12" s="34" customFormat="1" ht="23.45" customHeight="1" x14ac:dyDescent="0.3">
      <c r="B32" s="75"/>
      <c r="C32" s="76"/>
      <c r="D32" s="76"/>
      <c r="E32" s="76"/>
      <c r="F32" s="76"/>
      <c r="G32" s="76"/>
      <c r="H32" s="76"/>
      <c r="I32" s="76"/>
      <c r="J32" s="76"/>
      <c r="K32" s="77"/>
      <c r="L32" s="78"/>
    </row>
    <row r="33" spans="2:12" s="34" customFormat="1" ht="30" customHeight="1" x14ac:dyDescent="0.3">
      <c r="B33" s="79"/>
      <c r="C33" s="65"/>
      <c r="D33" s="65"/>
      <c r="E33" s="66"/>
      <c r="F33" s="36" t="s">
        <v>30</v>
      </c>
      <c r="G33" s="80" t="s">
        <v>31</v>
      </c>
      <c r="H33" s="80"/>
      <c r="I33" s="3"/>
      <c r="J33" s="65"/>
      <c r="K33" s="65"/>
      <c r="L33" s="66"/>
    </row>
    <row r="34" spans="2:12" ht="18.75" customHeight="1" x14ac:dyDescent="0.3">
      <c r="B34" s="71" t="s">
        <v>13</v>
      </c>
      <c r="C34" s="71"/>
      <c r="D34" s="3"/>
      <c r="E34" s="3"/>
      <c r="F34" s="9"/>
      <c r="G34" s="69"/>
      <c r="H34" s="70"/>
      <c r="I34" s="3"/>
      <c r="J34" s="3"/>
      <c r="K34" s="3"/>
      <c r="L34" s="3"/>
    </row>
    <row r="35" spans="2:12" ht="18.75" customHeight="1" x14ac:dyDescent="0.3">
      <c r="B35" s="71" t="s">
        <v>14</v>
      </c>
      <c r="C35" s="71"/>
      <c r="D35" s="3"/>
      <c r="E35" s="3"/>
      <c r="F35" s="9"/>
      <c r="G35" s="69"/>
      <c r="H35" s="70"/>
      <c r="I35" s="3"/>
      <c r="J35" s="3"/>
      <c r="K35" s="3"/>
      <c r="L35" s="3"/>
    </row>
  </sheetData>
  <mergeCells count="32"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  <mergeCell ref="B21:C21"/>
    <mergeCell ref="B22:B23"/>
    <mergeCell ref="B24:C24"/>
    <mergeCell ref="B25:B26"/>
    <mergeCell ref="B28:C28"/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Մ-01</vt:lpstr>
      <vt:lpstr>Մ-02</vt:lpstr>
      <vt:lpstr>Մ-03</vt:lpstr>
      <vt:lpstr>Մ-04</vt:lpstr>
      <vt:lpstr>Մ-05</vt:lpstr>
      <vt:lpstr>Մ-06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Zaruhi.Jhangiryan</cp:lastModifiedBy>
  <cp:lastPrinted>2017-06-08T14:39:26Z</cp:lastPrinted>
  <dcterms:created xsi:type="dcterms:W3CDTF">2016-05-05T10:39:40Z</dcterms:created>
  <dcterms:modified xsi:type="dcterms:W3CDTF">2017-06-08T14:40:31Z</dcterms:modified>
</cp:coreProperties>
</file>