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INFO\09-september\"/>
    </mc:Choice>
  </mc:AlternateContent>
  <bookViews>
    <workbookView xWindow="0" yWindow="120" windowWidth="20730" windowHeight="11190" tabRatio="877" activeTab="8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1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/>
  <c r="E10" i="17" l="1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26"/>
  <c r="Q28" i="25"/>
  <c r="Q28" i="21"/>
  <c r="Q28" i="22"/>
  <c r="Q28" i="23"/>
  <c r="Q28" i="24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P8" i="17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R8" i="11" s="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Q8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L9" i="9" l="1"/>
  <c r="L8" i="9" s="1"/>
  <c r="L9" i="11"/>
  <c r="D8" i="10"/>
  <c r="D8" i="12"/>
  <c r="L9" i="12"/>
  <c r="L8" i="12" s="1"/>
  <c r="C28" i="8"/>
  <c r="L8" i="11"/>
  <c r="Q28" i="16"/>
  <c r="C28" i="10"/>
  <c r="C28" i="11"/>
  <c r="C28" i="12"/>
  <c r="Q28" i="15"/>
  <c r="Q28" i="19" s="1"/>
  <c r="Q28" i="13" s="1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S31" i="20" s="1"/>
  <c r="R8" i="17"/>
  <c r="Q8" i="17"/>
  <c r="C29" i="17"/>
  <c r="L11" i="17"/>
  <c r="D9" i="17"/>
  <c r="G8" i="17"/>
  <c r="C27" i="17"/>
  <c r="L9" i="17"/>
  <c r="L8" i="17" s="1"/>
  <c r="E9" i="17"/>
  <c r="C8" i="12"/>
  <c r="L9" i="8"/>
  <c r="L8" i="8" s="1"/>
  <c r="D8" i="8"/>
  <c r="S31" i="26"/>
  <c r="R8" i="26" s="1"/>
  <c r="C29" i="26"/>
  <c r="C27" i="26"/>
  <c r="M11" i="26"/>
  <c r="L11" i="26"/>
  <c r="N9" i="26"/>
  <c r="F9" i="26"/>
  <c r="E9" i="26"/>
  <c r="D9" i="26"/>
  <c r="Q8" i="26"/>
  <c r="P8" i="26"/>
  <c r="K8" i="26"/>
  <c r="I8" i="26"/>
  <c r="G8" i="26"/>
  <c r="C28" i="26" s="1"/>
  <c r="C8" i="10" l="1"/>
  <c r="C8" i="11"/>
  <c r="D8" i="26"/>
  <c r="L9" i="26"/>
  <c r="L8" i="26" s="1"/>
  <c r="C8" i="26" s="1"/>
  <c r="C28" i="17"/>
  <c r="C8" i="9"/>
  <c r="C8" i="8"/>
  <c r="D10" i="16" l="1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R8" i="18"/>
  <c r="C29" i="18"/>
  <c r="P8" i="18"/>
  <c r="C27" i="18"/>
  <c r="L11" i="18"/>
  <c r="L11" i="20" s="1"/>
  <c r="D9" i="18"/>
  <c r="M11" i="18"/>
  <c r="M11" i="20" s="1"/>
  <c r="F9" i="18"/>
  <c r="N9" i="18"/>
  <c r="K8" i="18"/>
  <c r="I8" i="18"/>
  <c r="C28" i="20" l="1"/>
  <c r="L9" i="18"/>
  <c r="L8" i="18" s="1"/>
  <c r="E9" i="18"/>
  <c r="Q8" i="18"/>
  <c r="G8" i="18"/>
  <c r="D8" i="20"/>
  <c r="C27" i="20"/>
  <c r="L9" i="20"/>
  <c r="L8" i="20" s="1"/>
  <c r="D8" i="18" l="1"/>
  <c r="C8" i="18" s="1"/>
  <c r="C28" i="18"/>
  <c r="N9" i="16"/>
  <c r="P8" i="16"/>
  <c r="K8" i="16"/>
  <c r="C29" i="16" l="1"/>
  <c r="Q8" i="16"/>
  <c r="I8" i="16"/>
  <c r="G8" i="16"/>
  <c r="F9" i="16"/>
  <c r="E9" i="16"/>
  <c r="D9" i="16"/>
  <c r="C27" i="16"/>
  <c r="C28" i="16" l="1"/>
  <c r="D8" i="16"/>
  <c r="R8" i="15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9" i="15"/>
  <c r="F10" i="19"/>
  <c r="F10" i="13" s="1"/>
  <c r="N9" i="15"/>
  <c r="N27" i="19"/>
  <c r="P8" i="15"/>
  <c r="P8" i="19" s="1"/>
  <c r="P28" i="19"/>
  <c r="P28" i="13" s="1"/>
  <c r="P8" i="13" s="1"/>
  <c r="I8" i="15"/>
  <c r="I8" i="19" s="1"/>
  <c r="D9" i="15"/>
  <c r="C29" i="15"/>
  <c r="C27" i="15"/>
  <c r="E9" i="15"/>
  <c r="G8" i="15"/>
  <c r="L9" i="15" l="1"/>
  <c r="L8" i="15" s="1"/>
  <c r="C28" i="15"/>
  <c r="G8" i="19"/>
  <c r="N9" i="19"/>
  <c r="N27" i="13"/>
  <c r="N9" i="13" s="1"/>
  <c r="L36" i="19"/>
  <c r="N36" i="13"/>
  <c r="D8" i="15"/>
  <c r="D8" i="19" s="1"/>
  <c r="D8" i="13" s="1"/>
  <c r="F9" i="25"/>
  <c r="E9" i="25"/>
  <c r="D9" i="25"/>
  <c r="N35" i="19" l="1"/>
  <c r="L36" i="13"/>
  <c r="C8" i="15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Q8" i="21"/>
  <c r="P8" i="21"/>
  <c r="L11" i="21"/>
  <c r="L11" i="16" s="1"/>
  <c r="M11" i="21"/>
  <c r="M11" i="16" s="1"/>
  <c r="N9" i="21"/>
  <c r="S31" i="2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S31" i="16"/>
  <c r="R8" i="16" s="1"/>
  <c r="R8" i="19" s="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C8" i="19" s="1"/>
  <c r="D8" i="17"/>
  <c r="L34" i="19"/>
  <c r="N34" i="13"/>
  <c r="K8" i="22"/>
  <c r="E9" i="22"/>
  <c r="I8" i="22"/>
  <c r="S31" i="19" l="1"/>
  <c r="S31" i="13" s="1"/>
  <c r="L34" i="13"/>
  <c r="E9" i="24"/>
  <c r="F9" i="22" l="1"/>
  <c r="F9" i="24"/>
  <c r="F9" i="23"/>
  <c r="S31" i="22" l="1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C30" i="23" l="1"/>
  <c r="N9" i="24" l="1"/>
  <c r="D9" i="24" l="1"/>
  <c r="D9" i="23" l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28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<sst xmlns="http://schemas.openxmlformats.org/spreadsheetml/2006/main" count="1061" uniqueCount="92">
  <si>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</si>
  <si>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</si>
  <si>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</si>
  <si>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</si>
  <si>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</si>
  <si>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</si>
  <si>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</si>
  <si>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</si>
  <si>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</si>
  <si>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</si>
  <si>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</si>
  <si>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</si>
  <si>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</si>
  <si>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</si>
  <si>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</si>
  <si>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</si>
  <si>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</si>
  <si>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</si>
  <si>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</si>
  <si>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</si>
  <si>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</si>
  <si>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</si>
  <si>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</si>
  <si>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</si>
  <si>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</si>
  <si>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</si>
  <si>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</si>
  <si>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</si>
  <si>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</si>
  <si>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</si>
  <si>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</si>
  <si>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</si>
  <si>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</si>
  <si>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</si>
  <si>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</si>
  <si>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</si>
  <si>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</si>
  <si>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</si>
  <si>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</si>
  <si>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</si>
  <si>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</si>
  <si>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</si>
  <si>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</si>
  <si>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</si>
  <si>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</si>
  <si>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</si>
  <si>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</si>
  <si>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</si>
  <si>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</si>
  <si>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</si>
  <si>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2021թ. հունվար ամսվա ընթացքում</t>
  </si>
  <si>
    <t>2021թ. փետրվար ամսվա ընթացքում</t>
  </si>
  <si>
    <t>2021թ. մարտ ամսվա ընթացքում</t>
  </si>
  <si>
    <t>2021թ. մայիս ամսվա ընթացքում</t>
  </si>
  <si>
    <t>2021թ. հուլիս ամսվա ընթացքում</t>
  </si>
  <si>
    <t>ԾԱՆՈԹՈՒԹՅՈՒՆ․ ՄՏԻՑ ՉԳՐԱՆՑՎՈՂ ՓԱՍՏԱԹՂԹԵՐ - 195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</si>
  <si>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</si>
  <si>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</si>
  <si>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</si>
  <si>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</si>
  <si>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</si>
  <si>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2021թ. ապրիլ ամսվա ընթացքում</t>
  </si>
  <si>
    <t>Տեղեկացում կետերով</t>
  </si>
  <si>
    <t>ՄՏԻՑ ՉԳՐԱՆՑՎՈՂ ՓԱՍՏԱԹՂԹԵՐ - 25, ԱՎԱՐՏՎԱԾ՝ 25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</si>
  <si>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2106 + </t>
    </r>
    <r>
      <rPr>
        <b/>
        <i/>
        <u/>
        <sz val="10"/>
        <color theme="1"/>
        <rFont val="GHEA Grapalat"/>
        <family val="3"/>
      </rPr>
      <t xml:space="preserve">2 </t>
    </r>
    <r>
      <rPr>
        <b/>
        <i/>
        <sz val="10"/>
        <color theme="1"/>
        <rFont val="GHEA Grapalat"/>
        <family val="3"/>
      </rPr>
      <t>ՀԱՆՐԱԳԻՐ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2108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</si>
  <si>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Մայիսի 1-ից մտիցի համարը սկսվում է 27994-ից ավարտվում  ՝ 33913    ԸՆԴԱՄԵՆԸ  5919, որից՝  </t>
  </si>
  <si>
    <t>ԾԱՆՈԹՈՒԹՅՈՒՆ․ ՄՏԻՑ ՉԳՐԱՆՑՎՈՂ ՓԱՍՏԱԹՂԹԵՐ - 150</t>
  </si>
  <si>
    <t>ՀԱՆԴԻՊՄԱՆ ՀԱՅՏ՝ 4</t>
  </si>
  <si>
    <t xml:space="preserve">ԳՐԱՎՈՐ ԴԻՄՈՒՄՆԵՐ՝  3008+ 2 ՀԱՆՐԱԳԻՐ=3010
</t>
  </si>
  <si>
    <t>2021թ. հունիս ամսվա ընթացքում</t>
  </si>
  <si>
    <t>ԾԱՆՈԹՈՒԹՅՈՒՆ․ ՄՏԻՑ ՉԳՐԱՆՑՎՈՂ ՓԱՍՏԱԹՂԹԵՐ - 144</t>
  </si>
  <si>
    <t>ՀԱՆԴԻՊՄԱՆ ՀԱՅՏ՝ 6</t>
  </si>
  <si>
    <t xml:space="preserve">ԴԻՄՈՒՄՆԵՐ՝  2925+ 2 ՀԱՆՐԱԳԻՐ=2927
</t>
  </si>
  <si>
    <t>2021թ. օգոստոս ամսվա ընթացքում</t>
  </si>
  <si>
    <t>ՄՏԻՑ ՉԳՐԱՆՑՎՈՂ ՓԱՍՏԱԹՂԹԵՐ - 107, ԱՎԱՐՏՎԱԾ՝ 31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</si>
  <si>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2688-5 ավարտված -բանավոր 916+ 14 հանդիպման հայտ  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1781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</si>
  <si>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Օգոստոսի 2-ից մտիցի համարը սկսվում է 44791-ից ավարտվում  ՝ 49790   ԸՆԴԱՄԵՆԸ  5137, որից՝  </t>
  </si>
  <si>
    <t>.</t>
  </si>
  <si>
    <t>2021թ. սեպտեմբեր ամսվա ընթացքում</t>
  </si>
  <si>
    <t>2021թ. հոկտեմբեր ամսվա ընթացքում</t>
  </si>
  <si>
    <t>2021թ. նոյեմբեր ամսվա ընթացքում</t>
  </si>
  <si>
    <t>2021թ. դեկտեմբեր ամսվա ընթացքում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</si>
  <si>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</si>
  <si>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</si>
  <si>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</si>
  <si>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</si>
  <si>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</si>
  <si>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</si>
  <si>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</si>
  <si>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>ՄՏԻՑ ՉԳՐԱՆՑՎՈՂ ՓԱՍՏԱԹՂԹԵՐ - 15, ԱՎԱՐՏՎԱԾ՝ 20</t>
  </si>
  <si>
    <t xml:space="preserve">ԾԱՆՈԹՈՒԹՅՈՒՆ․ սեպտեմբերի 1-ից մտիցի համարը սկսվում է 49791-ից ավարտվում  ՝ 54799  ԸՆԴԱՄԵՆԸ  5151, որից՝  </t>
  </si>
  <si>
    <t xml:space="preserve">ԳՐԱՎՈՐ ԴԻՄՈՒՄՆԵՐ՝  1481-ից 6-ը հանդիպման հայտ  է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</si>
</sst>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4" workbookViewId="0">
      <selection activeCell="Q28" sqref="Q2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48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50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49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2.2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30.7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D8+L8+Q8+P8</f>
        <v>7681</v>
      </c>
      <c r="D8" s="361">
        <f>D9+E9+F9</f>
        <v>2318</v>
      </c>
      <c r="E8" s="362"/>
      <c r="F8" s="363"/>
      <c r="G8" s="279">
        <f>G9+H9</f>
        <v>14</v>
      </c>
      <c r="H8" s="280"/>
      <c r="I8" s="279">
        <f>I9+J9</f>
        <v>1</v>
      </c>
      <c r="J8" s="280"/>
      <c r="K8" s="97">
        <f>K9</f>
        <v>2</v>
      </c>
      <c r="L8" s="328">
        <f>L9+N9</f>
        <v>3266</v>
      </c>
      <c r="M8" s="329"/>
      <c r="N8" s="329"/>
      <c r="O8" s="330"/>
      <c r="P8" s="37">
        <f>P28</f>
        <v>2032</v>
      </c>
      <c r="Q8" s="71">
        <f t="shared" ref="Q8" si="0">SUM(Q29:Q30)</f>
        <v>65</v>
      </c>
      <c r="R8" s="314">
        <f>S31+R31</f>
        <v>3044</v>
      </c>
      <c r="S8" s="280"/>
    </row>
    <row r="9" spans="1:19" ht="18.75" customHeight="1" x14ac:dyDescent="0.3">
      <c r="A9" s="335"/>
      <c r="B9" s="337"/>
      <c r="C9" s="280"/>
      <c r="D9" s="28">
        <f>SUM(D10:D25)</f>
        <v>2290</v>
      </c>
      <c r="E9" s="18">
        <f>E10</f>
        <v>10</v>
      </c>
      <c r="F9" s="18">
        <f>F10+F12+F14+F15</f>
        <v>18</v>
      </c>
      <c r="G9" s="4">
        <v>12</v>
      </c>
      <c r="H9" s="20">
        <v>2</v>
      </c>
      <c r="I9" s="4">
        <v>0</v>
      </c>
      <c r="J9" s="20">
        <v>1</v>
      </c>
      <c r="K9" s="89">
        <v>2</v>
      </c>
      <c r="L9" s="315">
        <f>L11+M11</f>
        <v>2638</v>
      </c>
      <c r="M9" s="316"/>
      <c r="N9" s="317">
        <f>N27</f>
        <v>628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4</v>
      </c>
      <c r="E10" s="29">
        <v>10</v>
      </c>
      <c r="F10" s="29">
        <v>18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27</v>
      </c>
      <c r="E11" s="65"/>
      <c r="F11" s="82"/>
      <c r="G11" s="283"/>
      <c r="H11" s="284"/>
      <c r="I11" s="283"/>
      <c r="J11" s="284"/>
      <c r="K11" s="93"/>
      <c r="L11" s="28">
        <f>L27+L28</f>
        <v>2605</v>
      </c>
      <c r="M11" s="18">
        <f>M27+M28</f>
        <v>33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1</v>
      </c>
      <c r="E12" s="47">
        <v>0</v>
      </c>
      <c r="F12" s="29">
        <v>0</v>
      </c>
      <c r="G12" s="283"/>
      <c r="H12" s="284"/>
      <c r="I12" s="283"/>
      <c r="J12" s="284"/>
      <c r="K12" s="93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3</v>
      </c>
      <c r="E13" s="66"/>
      <c r="F13" s="82"/>
      <c r="G13" s="283"/>
      <c r="H13" s="284"/>
      <c r="I13" s="283"/>
      <c r="J13" s="284"/>
      <c r="K13" s="93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0</v>
      </c>
      <c r="E14" s="47">
        <v>0</v>
      </c>
      <c r="F14" s="29">
        <v>0</v>
      </c>
      <c r="G14" s="283"/>
      <c r="H14" s="284"/>
      <c r="I14" s="283"/>
      <c r="J14" s="284"/>
      <c r="K14" s="93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2</v>
      </c>
      <c r="E15" s="47">
        <v>0</v>
      </c>
      <c r="F15" s="29">
        <v>0</v>
      </c>
      <c r="G15" s="283"/>
      <c r="H15" s="284"/>
      <c r="I15" s="283"/>
      <c r="J15" s="284"/>
      <c r="K15" s="93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2</v>
      </c>
      <c r="E16" s="66"/>
      <c r="F16" s="99"/>
      <c r="G16" s="283"/>
      <c r="H16" s="284"/>
      <c r="I16" s="283"/>
      <c r="J16" s="284"/>
      <c r="K16" s="93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12</v>
      </c>
      <c r="E17" s="66"/>
      <c r="F17" s="99"/>
      <c r="G17" s="283"/>
      <c r="H17" s="284"/>
      <c r="I17" s="283"/>
      <c r="J17" s="284"/>
      <c r="K17" s="93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63</v>
      </c>
      <c r="E18" s="66"/>
      <c r="F18" s="99"/>
      <c r="G18" s="283"/>
      <c r="H18" s="284"/>
      <c r="I18" s="283"/>
      <c r="J18" s="284"/>
      <c r="K18" s="93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11</v>
      </c>
      <c r="E19" s="66"/>
      <c r="F19" s="99"/>
      <c r="G19" s="283"/>
      <c r="H19" s="284"/>
      <c r="I19" s="283"/>
      <c r="J19" s="284"/>
      <c r="K19" s="93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25" t="s">
        <v>31</v>
      </c>
      <c r="B20" s="26"/>
      <c r="C20" s="27"/>
      <c r="D20" s="47">
        <v>227</v>
      </c>
      <c r="E20" s="66"/>
      <c r="F20" s="99"/>
      <c r="G20" s="283"/>
      <c r="H20" s="284"/>
      <c r="I20" s="283"/>
      <c r="J20" s="284"/>
      <c r="K20" s="93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1090</v>
      </c>
      <c r="E21" s="66"/>
      <c r="F21" s="99"/>
      <c r="G21" s="283"/>
      <c r="H21" s="284"/>
      <c r="I21" s="283"/>
      <c r="J21" s="284"/>
      <c r="K21" s="93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33</v>
      </c>
      <c r="E22" s="66"/>
      <c r="F22" s="99"/>
      <c r="G22" s="283"/>
      <c r="H22" s="284"/>
      <c r="I22" s="283"/>
      <c r="J22" s="284"/>
      <c r="K22" s="93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155</v>
      </c>
      <c r="E23" s="66"/>
      <c r="F23" s="99"/>
      <c r="G23" s="283"/>
      <c r="H23" s="284"/>
      <c r="I23" s="283"/>
      <c r="J23" s="284"/>
      <c r="K23" s="93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660</v>
      </c>
      <c r="E24" s="66"/>
      <c r="F24" s="99"/>
      <c r="G24" s="283"/>
      <c r="H24" s="284"/>
      <c r="I24" s="283"/>
      <c r="J24" s="284"/>
      <c r="K24" s="93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0</v>
      </c>
      <c r="E25" s="67"/>
      <c r="F25" s="99"/>
      <c r="G25" s="283"/>
      <c r="H25" s="284"/>
      <c r="I25" s="283"/>
      <c r="J25" s="284"/>
      <c r="K25" s="93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38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980</v>
      </c>
      <c r="D27" s="306"/>
      <c r="E27" s="307"/>
      <c r="F27" s="307"/>
      <c r="G27" s="307"/>
      <c r="H27" s="308"/>
      <c r="I27" s="98"/>
      <c r="J27" s="98"/>
      <c r="K27" s="98"/>
      <c r="L27" s="19">
        <v>159</v>
      </c>
      <c r="M27" s="33">
        <v>2</v>
      </c>
      <c r="N27" s="4">
        <v>628</v>
      </c>
      <c r="O27" s="20">
        <v>191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L28+M28+P28+E9+G8+Q28+D11+D13+D16</f>
        <v>4630</v>
      </c>
      <c r="D28" s="372"/>
      <c r="E28" s="373"/>
      <c r="F28" s="373"/>
      <c r="G28" s="373"/>
      <c r="H28" s="374"/>
      <c r="I28" s="98"/>
      <c r="J28" s="98"/>
      <c r="K28" s="98"/>
      <c r="L28" s="19">
        <v>2446</v>
      </c>
      <c r="M28" s="33">
        <v>31</v>
      </c>
      <c r="N28" s="307"/>
      <c r="O28" s="308"/>
      <c r="P28" s="6">
        <v>2032</v>
      </c>
      <c r="Q28" s="50">
        <f>Q29+Q30</f>
        <v>65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316</v>
      </c>
      <c r="D29" s="306"/>
      <c r="E29" s="307"/>
      <c r="F29" s="307"/>
      <c r="G29" s="307"/>
      <c r="H29" s="308"/>
      <c r="I29" s="98"/>
      <c r="J29" s="98"/>
      <c r="K29" s="98"/>
      <c r="L29" s="6">
        <v>118</v>
      </c>
      <c r="M29" s="384"/>
      <c r="N29" s="385"/>
      <c r="O29" s="386"/>
      <c r="P29" s="6">
        <v>146</v>
      </c>
      <c r="Q29" s="50">
        <v>52</v>
      </c>
      <c r="R29" s="320"/>
      <c r="S29" s="21">
        <v>141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13</v>
      </c>
      <c r="R30" s="321"/>
      <c r="S30" s="22">
        <v>175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2728</v>
      </c>
      <c r="S31" s="40">
        <f>SUM(S29:S30)</f>
        <v>316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96"/>
      <c r="J33" s="96"/>
      <c r="K33" s="96"/>
      <c r="L33" s="387" t="s">
        <v>17</v>
      </c>
      <c r="M33" s="387"/>
      <c r="N33" s="12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95"/>
      <c r="J34" s="95"/>
      <c r="K34" s="95"/>
      <c r="L34" s="302">
        <v>0</v>
      </c>
      <c r="M34" s="302"/>
      <c r="N34" s="5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95"/>
      <c r="J35" s="95"/>
      <c r="K35" s="95"/>
      <c r="L35" s="302">
        <v>0</v>
      </c>
      <c r="M35" s="302"/>
      <c r="N35" s="5">
        <v>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94"/>
      <c r="J36" s="94"/>
      <c r="K36" s="94"/>
      <c r="L36" s="298">
        <v>0</v>
      </c>
      <c r="M36" s="298"/>
      <c r="N36" s="11">
        <v>0</v>
      </c>
      <c r="O36" s="292"/>
      <c r="P36" s="293"/>
      <c r="Q36" s="293"/>
      <c r="R36" s="293"/>
      <c r="S36" s="294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67" t="s">
        <v>55</v>
      </c>
      <c r="C42" s="367"/>
      <c r="D42" s="367"/>
      <c r="E42" s="367"/>
      <c r="F42" s="367"/>
      <c r="G42" s="367"/>
      <c r="H42" s="367"/>
      <c r="I42" s="367"/>
      <c r="J42" s="367"/>
      <c r="K42" s="367"/>
      <c r="L42" s="367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43">
        <f>K9</f>
        <v>0</v>
      </c>
      <c r="L8" s="328">
        <f>L9+N9</f>
        <v>0</v>
      </c>
      <c r="M8" s="329"/>
      <c r="N8" s="329"/>
      <c r="O8" s="330"/>
      <c r="P8" s="241">
        <f>P28</f>
        <v>0</v>
      </c>
      <c r="Q8" s="229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9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/>
      <c r="E10" s="29"/>
      <c r="F10" s="29"/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/>
      <c r="E11" s="65"/>
      <c r="F11" s="82"/>
      <c r="G11" s="283"/>
      <c r="H11" s="284"/>
      <c r="I11" s="283"/>
      <c r="J11" s="284"/>
      <c r="K11" s="235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/>
      <c r="E12" s="47"/>
      <c r="F12" s="29"/>
      <c r="G12" s="283"/>
      <c r="H12" s="284"/>
      <c r="I12" s="283"/>
      <c r="J12" s="284"/>
      <c r="K12" s="23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/>
      <c r="E13" s="66"/>
      <c r="F13" s="82"/>
      <c r="G13" s="283"/>
      <c r="H13" s="284"/>
      <c r="I13" s="283"/>
      <c r="J13" s="284"/>
      <c r="K13" s="23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/>
      <c r="E14" s="47"/>
      <c r="F14" s="29"/>
      <c r="G14" s="283"/>
      <c r="H14" s="284"/>
      <c r="I14" s="283"/>
      <c r="J14" s="284"/>
      <c r="K14" s="23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/>
      <c r="E15" s="47"/>
      <c r="F15" s="29"/>
      <c r="G15" s="283"/>
      <c r="H15" s="284"/>
      <c r="I15" s="283"/>
      <c r="J15" s="284"/>
      <c r="K15" s="23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/>
      <c r="E16" s="66"/>
      <c r="F16" s="231"/>
      <c r="G16" s="283"/>
      <c r="H16" s="284"/>
      <c r="I16" s="283"/>
      <c r="J16" s="284"/>
      <c r="K16" s="23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/>
      <c r="E17" s="66"/>
      <c r="F17" s="231"/>
      <c r="G17" s="283"/>
      <c r="H17" s="284"/>
      <c r="I17" s="283"/>
      <c r="J17" s="284"/>
      <c r="K17" s="23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/>
      <c r="E18" s="66"/>
      <c r="F18" s="231"/>
      <c r="G18" s="283"/>
      <c r="H18" s="284"/>
      <c r="I18" s="283"/>
      <c r="J18" s="284"/>
      <c r="K18" s="23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/>
      <c r="E19" s="66"/>
      <c r="F19" s="231"/>
      <c r="G19" s="283"/>
      <c r="H19" s="284"/>
      <c r="I19" s="283"/>
      <c r="J19" s="284"/>
      <c r="K19" s="23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32" t="s">
        <v>31</v>
      </c>
      <c r="B20" s="233"/>
      <c r="C20" s="234"/>
      <c r="D20" s="47"/>
      <c r="E20" s="66"/>
      <c r="F20" s="231"/>
      <c r="G20" s="283"/>
      <c r="H20" s="284"/>
      <c r="I20" s="283"/>
      <c r="J20" s="284"/>
      <c r="K20" s="23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/>
      <c r="E21" s="66"/>
      <c r="F21" s="231"/>
      <c r="G21" s="283"/>
      <c r="H21" s="284"/>
      <c r="I21" s="283"/>
      <c r="J21" s="284"/>
      <c r="K21" s="23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/>
      <c r="E22" s="66"/>
      <c r="F22" s="231"/>
      <c r="G22" s="283"/>
      <c r="H22" s="284"/>
      <c r="I22" s="283"/>
      <c r="J22" s="284"/>
      <c r="K22" s="23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/>
      <c r="E23" s="66"/>
      <c r="F23" s="231"/>
      <c r="G23" s="283"/>
      <c r="H23" s="284"/>
      <c r="I23" s="283"/>
      <c r="J23" s="284"/>
      <c r="K23" s="23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/>
      <c r="E24" s="66"/>
      <c r="F24" s="231"/>
      <c r="G24" s="283"/>
      <c r="H24" s="284"/>
      <c r="I24" s="283"/>
      <c r="J24" s="284"/>
      <c r="K24" s="23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/>
      <c r="E25" s="67"/>
      <c r="F25" s="231"/>
      <c r="G25" s="283"/>
      <c r="H25" s="284"/>
      <c r="I25" s="283"/>
      <c r="J25" s="284"/>
      <c r="K25" s="235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44"/>
      <c r="J27" s="244"/>
      <c r="K27" s="244"/>
      <c r="L27" s="19"/>
      <c r="M27" s="33"/>
      <c r="N27" s="4"/>
      <c r="O27" s="20"/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44"/>
      <c r="J28" s="244"/>
      <c r="K28" s="244"/>
      <c r="L28" s="19"/>
      <c r="M28" s="33"/>
      <c r="N28" s="307"/>
      <c r="O28" s="308"/>
      <c r="P28" s="6"/>
      <c r="Q28" s="50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44"/>
      <c r="J29" s="244"/>
      <c r="K29" s="244"/>
      <c r="L29" s="6"/>
      <c r="M29" s="384"/>
      <c r="N29" s="385"/>
      <c r="O29" s="386"/>
      <c r="P29" s="6"/>
      <c r="Q29" s="50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40"/>
      <c r="J33" s="240"/>
      <c r="K33" s="240"/>
      <c r="L33" s="387" t="s">
        <v>17</v>
      </c>
      <c r="M33" s="387"/>
      <c r="N33" s="24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8"/>
      <c r="J34" s="238"/>
      <c r="K34" s="238"/>
      <c r="L34" s="302"/>
      <c r="M34" s="302"/>
      <c r="N34" s="239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8"/>
      <c r="J35" s="238"/>
      <c r="K35" s="238"/>
      <c r="L35" s="302"/>
      <c r="M35" s="302"/>
      <c r="N35" s="239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36"/>
      <c r="J36" s="236"/>
      <c r="K36" s="236"/>
      <c r="L36" s="298"/>
      <c r="M36" s="298"/>
      <c r="N36" s="237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8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80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43">
        <f>K9</f>
        <v>0</v>
      </c>
      <c r="L8" s="328">
        <f>L9+N9</f>
        <v>0</v>
      </c>
      <c r="M8" s="329"/>
      <c r="N8" s="329"/>
      <c r="O8" s="330"/>
      <c r="P8" s="241">
        <f>P28</f>
        <v>0</v>
      </c>
      <c r="Q8" s="229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9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/>
      <c r="E10" s="29"/>
      <c r="F10" s="29"/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/>
      <c r="E11" s="65"/>
      <c r="F11" s="82"/>
      <c r="G11" s="283"/>
      <c r="H11" s="284"/>
      <c r="I11" s="283"/>
      <c r="J11" s="284"/>
      <c r="K11" s="235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/>
      <c r="E12" s="47"/>
      <c r="F12" s="29"/>
      <c r="G12" s="283"/>
      <c r="H12" s="284"/>
      <c r="I12" s="283"/>
      <c r="J12" s="284"/>
      <c r="K12" s="23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/>
      <c r="E13" s="66"/>
      <c r="F13" s="82"/>
      <c r="G13" s="283"/>
      <c r="H13" s="284"/>
      <c r="I13" s="283"/>
      <c r="J13" s="284"/>
      <c r="K13" s="23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/>
      <c r="E14" s="47"/>
      <c r="F14" s="29"/>
      <c r="G14" s="283"/>
      <c r="H14" s="284"/>
      <c r="I14" s="283"/>
      <c r="J14" s="284"/>
      <c r="K14" s="23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/>
      <c r="E15" s="47"/>
      <c r="F15" s="29"/>
      <c r="G15" s="283"/>
      <c r="H15" s="284"/>
      <c r="I15" s="283"/>
      <c r="J15" s="284"/>
      <c r="K15" s="23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/>
      <c r="E16" s="66"/>
      <c r="F16" s="231"/>
      <c r="G16" s="283"/>
      <c r="H16" s="284"/>
      <c r="I16" s="283"/>
      <c r="J16" s="284"/>
      <c r="K16" s="23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/>
      <c r="E17" s="66"/>
      <c r="F17" s="231"/>
      <c r="G17" s="283"/>
      <c r="H17" s="284"/>
      <c r="I17" s="283"/>
      <c r="J17" s="284"/>
      <c r="K17" s="23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/>
      <c r="E18" s="66"/>
      <c r="F18" s="231"/>
      <c r="G18" s="283"/>
      <c r="H18" s="284"/>
      <c r="I18" s="283"/>
      <c r="J18" s="284"/>
      <c r="K18" s="23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/>
      <c r="E19" s="66"/>
      <c r="F19" s="231"/>
      <c r="G19" s="283"/>
      <c r="H19" s="284"/>
      <c r="I19" s="283"/>
      <c r="J19" s="284"/>
      <c r="K19" s="23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32" t="s">
        <v>31</v>
      </c>
      <c r="B20" s="233"/>
      <c r="C20" s="234"/>
      <c r="D20" s="47"/>
      <c r="E20" s="66"/>
      <c r="F20" s="231"/>
      <c r="G20" s="283"/>
      <c r="H20" s="284"/>
      <c r="I20" s="283"/>
      <c r="J20" s="284"/>
      <c r="K20" s="23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/>
      <c r="E21" s="66"/>
      <c r="F21" s="231"/>
      <c r="G21" s="283"/>
      <c r="H21" s="284"/>
      <c r="I21" s="283"/>
      <c r="J21" s="284"/>
      <c r="K21" s="23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/>
      <c r="E22" s="66"/>
      <c r="F22" s="231"/>
      <c r="G22" s="283"/>
      <c r="H22" s="284"/>
      <c r="I22" s="283"/>
      <c r="J22" s="284"/>
      <c r="K22" s="23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/>
      <c r="E23" s="66"/>
      <c r="F23" s="231"/>
      <c r="G23" s="283"/>
      <c r="H23" s="284"/>
      <c r="I23" s="283"/>
      <c r="J23" s="284"/>
      <c r="K23" s="23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/>
      <c r="E24" s="66"/>
      <c r="F24" s="231"/>
      <c r="G24" s="283"/>
      <c r="H24" s="284"/>
      <c r="I24" s="283"/>
      <c r="J24" s="284"/>
      <c r="K24" s="23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/>
      <c r="E25" s="67"/>
      <c r="F25" s="231"/>
      <c r="G25" s="283"/>
      <c r="H25" s="284"/>
      <c r="I25" s="283"/>
      <c r="J25" s="284"/>
      <c r="K25" s="235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44"/>
      <c r="J27" s="244"/>
      <c r="K27" s="244"/>
      <c r="L27" s="19"/>
      <c r="M27" s="33"/>
      <c r="N27" s="4"/>
      <c r="O27" s="20"/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44"/>
      <c r="J28" s="244"/>
      <c r="K28" s="244"/>
      <c r="L28" s="19"/>
      <c r="M28" s="33"/>
      <c r="N28" s="307"/>
      <c r="O28" s="308"/>
      <c r="P28" s="6"/>
      <c r="Q28" s="50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44"/>
      <c r="J29" s="244"/>
      <c r="K29" s="244"/>
      <c r="L29" s="6"/>
      <c r="M29" s="384"/>
      <c r="N29" s="385"/>
      <c r="O29" s="386"/>
      <c r="P29" s="6"/>
      <c r="Q29" s="50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40"/>
      <c r="J33" s="240"/>
      <c r="K33" s="240"/>
      <c r="L33" s="387" t="s">
        <v>17</v>
      </c>
      <c r="M33" s="387"/>
      <c r="N33" s="24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8"/>
      <c r="J34" s="238"/>
      <c r="K34" s="238"/>
      <c r="L34" s="302"/>
      <c r="M34" s="302"/>
      <c r="N34" s="239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8"/>
      <c r="J35" s="238"/>
      <c r="K35" s="238"/>
      <c r="L35" s="302"/>
      <c r="M35" s="302"/>
      <c r="N35" s="239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36"/>
      <c r="J36" s="236"/>
      <c r="K36" s="236"/>
      <c r="L36" s="298"/>
      <c r="M36" s="298"/>
      <c r="N36" s="237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16" workbookViewId="0">
      <selection activeCell="O10" sqref="O10:O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243">
        <f>K9</f>
        <v>0</v>
      </c>
      <c r="L8" s="328">
        <f>L9+N9</f>
        <v>0</v>
      </c>
      <c r="M8" s="329"/>
      <c r="N8" s="329"/>
      <c r="O8" s="330"/>
      <c r="P8" s="241">
        <f>P28</f>
        <v>0</v>
      </c>
      <c r="Q8" s="229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9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/>
      <c r="E10" s="29"/>
      <c r="F10" s="29"/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/>
      <c r="E11" s="65"/>
      <c r="F11" s="82"/>
      <c r="G11" s="283"/>
      <c r="H11" s="284"/>
      <c r="I11" s="283"/>
      <c r="J11" s="284"/>
      <c r="K11" s="235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/>
      <c r="E12" s="47"/>
      <c r="F12" s="29"/>
      <c r="G12" s="283"/>
      <c r="H12" s="284"/>
      <c r="I12" s="283"/>
      <c r="J12" s="284"/>
      <c r="K12" s="23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/>
      <c r="E13" s="66"/>
      <c r="F13" s="82"/>
      <c r="G13" s="283"/>
      <c r="H13" s="284"/>
      <c r="I13" s="283"/>
      <c r="J13" s="284"/>
      <c r="K13" s="23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/>
      <c r="E14" s="47"/>
      <c r="F14" s="29"/>
      <c r="G14" s="283"/>
      <c r="H14" s="284"/>
      <c r="I14" s="283"/>
      <c r="J14" s="284"/>
      <c r="K14" s="23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/>
      <c r="E15" s="47"/>
      <c r="F15" s="29"/>
      <c r="G15" s="283"/>
      <c r="H15" s="284"/>
      <c r="I15" s="283"/>
      <c r="J15" s="284"/>
      <c r="K15" s="23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/>
      <c r="E16" s="66"/>
      <c r="F16" s="231"/>
      <c r="G16" s="283"/>
      <c r="H16" s="284"/>
      <c r="I16" s="283"/>
      <c r="J16" s="284"/>
      <c r="K16" s="23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/>
      <c r="E17" s="66"/>
      <c r="F17" s="231"/>
      <c r="G17" s="283"/>
      <c r="H17" s="284"/>
      <c r="I17" s="283"/>
      <c r="J17" s="284"/>
      <c r="K17" s="23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/>
      <c r="E18" s="66"/>
      <c r="F18" s="231"/>
      <c r="G18" s="283"/>
      <c r="H18" s="284"/>
      <c r="I18" s="283"/>
      <c r="J18" s="284"/>
      <c r="K18" s="23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/>
      <c r="E19" s="66"/>
      <c r="F19" s="231"/>
      <c r="G19" s="283"/>
      <c r="H19" s="284"/>
      <c r="I19" s="283"/>
      <c r="J19" s="284"/>
      <c r="K19" s="23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32" t="s">
        <v>31</v>
      </c>
      <c r="B20" s="233"/>
      <c r="C20" s="234"/>
      <c r="D20" s="47"/>
      <c r="E20" s="66"/>
      <c r="F20" s="231"/>
      <c r="G20" s="283"/>
      <c r="H20" s="284"/>
      <c r="I20" s="283"/>
      <c r="J20" s="284"/>
      <c r="K20" s="23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/>
      <c r="E21" s="66"/>
      <c r="F21" s="231"/>
      <c r="G21" s="283"/>
      <c r="H21" s="284"/>
      <c r="I21" s="283"/>
      <c r="J21" s="284"/>
      <c r="K21" s="23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/>
      <c r="E22" s="66"/>
      <c r="F22" s="231"/>
      <c r="G22" s="283"/>
      <c r="H22" s="284"/>
      <c r="I22" s="283"/>
      <c r="J22" s="284"/>
      <c r="K22" s="23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/>
      <c r="E23" s="66"/>
      <c r="F23" s="231"/>
      <c r="G23" s="283"/>
      <c r="H23" s="284"/>
      <c r="I23" s="283"/>
      <c r="J23" s="284"/>
      <c r="K23" s="23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/>
      <c r="E24" s="66"/>
      <c r="F24" s="231"/>
      <c r="G24" s="283"/>
      <c r="H24" s="284"/>
      <c r="I24" s="283"/>
      <c r="J24" s="284"/>
      <c r="K24" s="23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/>
      <c r="E25" s="67"/>
      <c r="F25" s="231"/>
      <c r="G25" s="283"/>
      <c r="H25" s="284"/>
      <c r="I25" s="283"/>
      <c r="J25" s="284"/>
      <c r="K25" s="235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244"/>
      <c r="J27" s="244"/>
      <c r="K27" s="244"/>
      <c r="L27" s="19"/>
      <c r="M27" s="33"/>
      <c r="N27" s="4"/>
      <c r="O27" s="20"/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0</v>
      </c>
      <c r="D28" s="372"/>
      <c r="E28" s="373"/>
      <c r="F28" s="373"/>
      <c r="G28" s="373"/>
      <c r="H28" s="374"/>
      <c r="I28" s="244"/>
      <c r="J28" s="244"/>
      <c r="K28" s="244"/>
      <c r="L28" s="19"/>
      <c r="M28" s="33"/>
      <c r="N28" s="307"/>
      <c r="O28" s="308"/>
      <c r="P28" s="6"/>
      <c r="Q28" s="50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244"/>
      <c r="J29" s="244"/>
      <c r="K29" s="244"/>
      <c r="L29" s="6"/>
      <c r="M29" s="384"/>
      <c r="N29" s="385"/>
      <c r="O29" s="386"/>
      <c r="P29" s="6"/>
      <c r="Q29" s="50"/>
      <c r="R29" s="320"/>
      <c r="S29" s="21"/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/>
      <c r="R30" s="321"/>
      <c r="S30" s="22"/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40"/>
      <c r="J33" s="240"/>
      <c r="K33" s="240"/>
      <c r="L33" s="387" t="s">
        <v>17</v>
      </c>
      <c r="M33" s="387"/>
      <c r="N33" s="24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8"/>
      <c r="J34" s="238"/>
      <c r="K34" s="238"/>
      <c r="L34" s="302"/>
      <c r="M34" s="302"/>
      <c r="N34" s="239"/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8"/>
      <c r="J35" s="238"/>
      <c r="K35" s="238"/>
      <c r="L35" s="302"/>
      <c r="M35" s="302"/>
      <c r="N35" s="239"/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36"/>
      <c r="J36" s="236"/>
      <c r="K36" s="236"/>
      <c r="L36" s="298"/>
      <c r="M36" s="298"/>
      <c r="N36" s="237"/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82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31552</v>
      </c>
      <c r="D8" s="361">
        <f>D9+E9+F9</f>
        <v>9782</v>
      </c>
      <c r="E8" s="362"/>
      <c r="F8" s="363"/>
      <c r="G8" s="279">
        <f>G9+H9</f>
        <v>72</v>
      </c>
      <c r="H8" s="280"/>
      <c r="I8" s="279">
        <f>I9+J9</f>
        <v>19</v>
      </c>
      <c r="J8" s="280"/>
      <c r="K8" s="138">
        <f>K9</f>
        <v>6</v>
      </c>
      <c r="L8" s="328">
        <f>L9+N9</f>
        <v>13436</v>
      </c>
      <c r="M8" s="329"/>
      <c r="N8" s="329"/>
      <c r="O8" s="330"/>
      <c r="P8" s="137">
        <f>P28</f>
        <v>8109</v>
      </c>
      <c r="Q8" s="136">
        <f t="shared" ref="Q8" si="0">SUM(Q29:Q30)</f>
        <v>225</v>
      </c>
      <c r="R8" s="314">
        <f>S31+R31</f>
        <v>11849</v>
      </c>
      <c r="S8" s="280"/>
    </row>
    <row r="9" spans="1:19" ht="18.75" customHeight="1" x14ac:dyDescent="0.3">
      <c r="A9" s="335"/>
      <c r="B9" s="337"/>
      <c r="C9" s="280"/>
      <c r="D9" s="28">
        <f>SUM(D10:D25)</f>
        <v>9621</v>
      </c>
      <c r="E9" s="18">
        <f>E10+E12+E14+E15</f>
        <v>41</v>
      </c>
      <c r="F9" s="18">
        <f>F10+F12+F14+F15</f>
        <v>120</v>
      </c>
      <c r="G9" s="43">
        <v>50</v>
      </c>
      <c r="H9" s="44">
        <v>22</v>
      </c>
      <c r="I9" s="44">
        <v>4</v>
      </c>
      <c r="J9" s="44">
        <v>15</v>
      </c>
      <c r="K9" s="44">
        <v>6</v>
      </c>
      <c r="L9" s="315">
        <f>L11+M11</f>
        <v>10620</v>
      </c>
      <c r="M9" s="316"/>
      <c r="N9" s="317">
        <f>N27</f>
        <v>2816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v>37</v>
      </c>
      <c r="E10" s="45">
        <v>35</v>
      </c>
      <c r="F10" s="45">
        <v>103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v>78</v>
      </c>
      <c r="E11" s="65"/>
      <c r="F11" s="82"/>
      <c r="G11" s="283"/>
      <c r="H11" s="284"/>
      <c r="I11" s="283"/>
      <c r="J11" s="284"/>
      <c r="K11" s="146"/>
      <c r="L11" s="28">
        <f>L27+L28</f>
        <v>10402</v>
      </c>
      <c r="M11" s="18">
        <f>M27+M28</f>
        <v>218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v>15</v>
      </c>
      <c r="E12" s="45">
        <v>4</v>
      </c>
      <c r="F12" s="45">
        <v>14</v>
      </c>
      <c r="G12" s="283"/>
      <c r="H12" s="284"/>
      <c r="I12" s="283"/>
      <c r="J12" s="284"/>
      <c r="K12" s="146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v>20</v>
      </c>
      <c r="E13" s="66"/>
      <c r="F13" s="82"/>
      <c r="G13" s="283"/>
      <c r="H13" s="284"/>
      <c r="I13" s="283"/>
      <c r="J13" s="284"/>
      <c r="K13" s="146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v>1</v>
      </c>
      <c r="E14" s="45">
        <v>0</v>
      </c>
      <c r="F14" s="45">
        <v>0</v>
      </c>
      <c r="G14" s="283"/>
      <c r="H14" s="284"/>
      <c r="I14" s="283"/>
      <c r="J14" s="284"/>
      <c r="K14" s="146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v>3</v>
      </c>
      <c r="E15" s="45">
        <v>2</v>
      </c>
      <c r="F15" s="45">
        <v>3</v>
      </c>
      <c r="G15" s="283"/>
      <c r="H15" s="284"/>
      <c r="I15" s="283"/>
      <c r="J15" s="284"/>
      <c r="K15" s="146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v>6</v>
      </c>
      <c r="E16" s="66"/>
      <c r="F16" s="139"/>
      <c r="G16" s="283"/>
      <c r="H16" s="284"/>
      <c r="I16" s="283"/>
      <c r="J16" s="284"/>
      <c r="K16" s="146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v>25</v>
      </c>
      <c r="E17" s="66"/>
      <c r="F17" s="139"/>
      <c r="G17" s="283"/>
      <c r="H17" s="284"/>
      <c r="I17" s="283"/>
      <c r="J17" s="284"/>
      <c r="K17" s="146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v>320</v>
      </c>
      <c r="E18" s="66"/>
      <c r="F18" s="139"/>
      <c r="G18" s="283"/>
      <c r="H18" s="284"/>
      <c r="I18" s="283"/>
      <c r="J18" s="284"/>
      <c r="K18" s="146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v>92</v>
      </c>
      <c r="E19" s="66"/>
      <c r="F19" s="139"/>
      <c r="G19" s="283"/>
      <c r="H19" s="284"/>
      <c r="I19" s="283"/>
      <c r="J19" s="284"/>
      <c r="K19" s="146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41" t="s">
        <v>31</v>
      </c>
      <c r="B20" s="142"/>
      <c r="C20" s="143"/>
      <c r="D20" s="42">
        <v>1158</v>
      </c>
      <c r="E20" s="66"/>
      <c r="F20" s="139"/>
      <c r="G20" s="283"/>
      <c r="H20" s="284"/>
      <c r="I20" s="283"/>
      <c r="J20" s="284"/>
      <c r="K20" s="146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3">
        <v>4413</v>
      </c>
      <c r="E21" s="66"/>
      <c r="F21" s="139"/>
      <c r="G21" s="283"/>
      <c r="H21" s="284"/>
      <c r="I21" s="283"/>
      <c r="J21" s="284"/>
      <c r="K21" s="146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3">
        <v>113</v>
      </c>
      <c r="E22" s="66"/>
      <c r="F22" s="139"/>
      <c r="G22" s="283"/>
      <c r="H22" s="284"/>
      <c r="I22" s="283"/>
      <c r="J22" s="284"/>
      <c r="K22" s="146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3">
        <v>719</v>
      </c>
      <c r="E23" s="66"/>
      <c r="F23" s="139"/>
      <c r="G23" s="283"/>
      <c r="H23" s="284"/>
      <c r="I23" s="283"/>
      <c r="J23" s="284"/>
      <c r="K23" s="146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3">
        <v>2621</v>
      </c>
      <c r="E24" s="66"/>
      <c r="F24" s="139"/>
      <c r="G24" s="283"/>
      <c r="H24" s="284"/>
      <c r="I24" s="283"/>
      <c r="J24" s="284"/>
      <c r="K24" s="146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3">
        <v>0</v>
      </c>
      <c r="E25" s="67"/>
      <c r="F25" s="139"/>
      <c r="G25" s="283"/>
      <c r="H25" s="284"/>
      <c r="I25" s="283"/>
      <c r="J25" s="284"/>
      <c r="K25" s="146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15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4489</v>
      </c>
      <c r="D27" s="306"/>
      <c r="E27" s="307"/>
      <c r="F27" s="307"/>
      <c r="G27" s="307"/>
      <c r="H27" s="308"/>
      <c r="I27" s="132"/>
      <c r="J27" s="132"/>
      <c r="K27" s="132"/>
      <c r="L27" s="42">
        <v>905</v>
      </c>
      <c r="M27" s="42">
        <v>46</v>
      </c>
      <c r="N27" s="42">
        <v>2816</v>
      </c>
      <c r="O27" s="42">
        <v>722</v>
      </c>
      <c r="P27" s="53"/>
      <c r="Q27" s="242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17995</v>
      </c>
      <c r="D28" s="372"/>
      <c r="E28" s="373"/>
      <c r="F28" s="373"/>
      <c r="G28" s="373"/>
      <c r="H28" s="374"/>
      <c r="I28" s="132"/>
      <c r="J28" s="132"/>
      <c r="K28" s="132"/>
      <c r="L28" s="42">
        <v>9497</v>
      </c>
      <c r="M28" s="42">
        <v>172</v>
      </c>
      <c r="N28" s="307"/>
      <c r="O28" s="308"/>
      <c r="P28" s="42">
        <v>8109</v>
      </c>
      <c r="Q28" s="42">
        <f>'Մ-01'!Q28+'Մ-02'!Q28+'Մ-03'!Q28</f>
        <v>225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1301</v>
      </c>
      <c r="D29" s="306"/>
      <c r="E29" s="307"/>
      <c r="F29" s="307"/>
      <c r="G29" s="307"/>
      <c r="H29" s="308"/>
      <c r="I29" s="132"/>
      <c r="J29" s="132"/>
      <c r="K29" s="132"/>
      <c r="L29" s="42">
        <v>490</v>
      </c>
      <c r="M29" s="384"/>
      <c r="N29" s="385"/>
      <c r="O29" s="386"/>
      <c r="P29" s="42">
        <v>643</v>
      </c>
      <c r="Q29" s="42">
        <v>168</v>
      </c>
      <c r="R29" s="320"/>
      <c r="S29" s="44">
        <v>560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134"/>
      <c r="Q30" s="42">
        <v>57</v>
      </c>
      <c r="R30" s="321"/>
      <c r="S30" s="44">
        <v>871</v>
      </c>
    </row>
    <row r="31" spans="1:19" ht="22.15" customHeight="1" x14ac:dyDescent="0.3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5"/>
      <c r="R31" s="44">
        <v>10418</v>
      </c>
      <c r="S31" s="44">
        <v>1431</v>
      </c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154"/>
      <c r="Q32" s="154"/>
      <c r="R32" s="154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52"/>
      <c r="J33" s="152"/>
      <c r="K33" s="152"/>
      <c r="L33" s="387" t="s">
        <v>17</v>
      </c>
      <c r="M33" s="387"/>
      <c r="N33" s="133" t="s">
        <v>18</v>
      </c>
      <c r="O33" s="144"/>
      <c r="P33" s="146"/>
      <c r="Q33" s="146"/>
      <c r="R33" s="146"/>
      <c r="S33" s="145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51"/>
      <c r="J34" s="151"/>
      <c r="K34" s="151"/>
      <c r="L34" s="408">
        <v>0</v>
      </c>
      <c r="M34" s="409"/>
      <c r="N34" s="45">
        <v>0</v>
      </c>
      <c r="O34" s="139"/>
      <c r="P34" s="146"/>
      <c r="Q34" s="146"/>
      <c r="R34" s="146"/>
      <c r="S34" s="140"/>
    </row>
    <row r="35" spans="1:19" ht="15.75" customHeight="1" thickBot="1" x14ac:dyDescent="0.35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51"/>
      <c r="J35" s="151"/>
      <c r="K35" s="151"/>
      <c r="L35" s="408">
        <v>5</v>
      </c>
      <c r="M35" s="409"/>
      <c r="N35" s="45">
        <v>10</v>
      </c>
      <c r="O35" s="139"/>
      <c r="P35" s="148"/>
      <c r="Q35" s="146"/>
      <c r="R35" s="146"/>
      <c r="S35" s="140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50"/>
      <c r="J36" s="150"/>
      <c r="K36" s="150"/>
      <c r="L36" s="408">
        <v>0</v>
      </c>
      <c r="M36" s="409"/>
      <c r="N36" s="45">
        <v>0</v>
      </c>
      <c r="O36" s="147"/>
      <c r="Q36" s="148"/>
      <c r="R36" s="148"/>
      <c r="S36" s="149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3">
    <mergeCell ref="A24:C24"/>
    <mergeCell ref="R27:R30"/>
    <mergeCell ref="A26:C26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S27:S28"/>
    <mergeCell ref="A30:B30"/>
    <mergeCell ref="D30:H30"/>
    <mergeCell ref="L30:O30"/>
    <mergeCell ref="A28:B28"/>
    <mergeCell ref="D28:H28"/>
    <mergeCell ref="N28:O28"/>
    <mergeCell ref="A29:B29"/>
    <mergeCell ref="D29:H29"/>
    <mergeCell ref="M29:O29"/>
    <mergeCell ref="A33:H33"/>
    <mergeCell ref="L33:M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A23:C23"/>
    <mergeCell ref="B34:H34"/>
    <mergeCell ref="L34:M34"/>
    <mergeCell ref="B35:H35"/>
    <mergeCell ref="L35:M35"/>
    <mergeCell ref="I6:J6"/>
    <mergeCell ref="K6:K7"/>
    <mergeCell ref="I8:J8"/>
    <mergeCell ref="I10:J25"/>
    <mergeCell ref="D27:H27"/>
    <mergeCell ref="D6:F6"/>
    <mergeCell ref="D8:F8"/>
    <mergeCell ref="G10:H25"/>
    <mergeCell ref="A25:C25"/>
    <mergeCell ref="L26:M26"/>
    <mergeCell ref="A27:B27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'Մ-04'!C8:C9+'Մ-05'!C8:C9+'06'!C8:C9</f>
        <v>24750</v>
      </c>
      <c r="D8" s="361">
        <f>D9+E9+F9</f>
        <v>7258</v>
      </c>
      <c r="E8" s="362"/>
      <c r="F8" s="363"/>
      <c r="G8" s="279">
        <f>G9+H9</f>
        <v>101</v>
      </c>
      <c r="H8" s="280"/>
      <c r="I8" s="279">
        <f>I9+J9</f>
        <v>15</v>
      </c>
      <c r="J8" s="280"/>
      <c r="K8" s="160">
        <f>K9</f>
        <v>9</v>
      </c>
      <c r="L8" s="328">
        <f>L9+N9</f>
        <v>9663</v>
      </c>
      <c r="M8" s="329"/>
      <c r="N8" s="329"/>
      <c r="O8" s="330"/>
      <c r="P8" s="159">
        <f>P28</f>
        <v>7564</v>
      </c>
      <c r="Q8" s="158">
        <f t="shared" ref="Q8" si="0">SUM(Q29:Q30)</f>
        <v>164</v>
      </c>
      <c r="R8" s="314">
        <f>S31+R31</f>
        <v>11423</v>
      </c>
      <c r="S8" s="280"/>
    </row>
    <row r="9" spans="1:19" ht="18.75" customHeight="1" x14ac:dyDescent="0.3">
      <c r="A9" s="335"/>
      <c r="B9" s="337"/>
      <c r="C9" s="280"/>
      <c r="D9" s="28">
        <f>SUM(D10:D25)</f>
        <v>7179</v>
      </c>
      <c r="E9" s="18">
        <f>E10+E12+E14+E15</f>
        <v>30</v>
      </c>
      <c r="F9" s="18">
        <f>F10+F12+F14+F15</f>
        <v>49</v>
      </c>
      <c r="G9" s="43">
        <f>'Մ-04'!G9+'Մ-05'!G9+'06'!G9</f>
        <v>62</v>
      </c>
      <c r="H9" s="43">
        <f>'Մ-04'!H9+'Մ-05'!H9+'06'!H9</f>
        <v>39</v>
      </c>
      <c r="I9" s="43">
        <f>'Մ-04'!I9+'Մ-05'!I9+'06'!I9</f>
        <v>1</v>
      </c>
      <c r="J9" s="43">
        <f>'Մ-04'!J9+'Մ-05'!J9+'06'!J9</f>
        <v>14</v>
      </c>
      <c r="K9" s="43">
        <f>'Մ-04'!K9+'Մ-05'!K9+'06'!K9</f>
        <v>9</v>
      </c>
      <c r="L9" s="315">
        <f>L11+M11</f>
        <v>7083</v>
      </c>
      <c r="M9" s="316"/>
      <c r="N9" s="317">
        <f>N27</f>
        <v>2580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'Մ-04'!D10+'Մ-05'!D10+'06'!D11</f>
        <v>91</v>
      </c>
      <c r="E10" s="42">
        <f>'Մ-04'!E10+'Մ-05'!E10+'06'!E11</f>
        <v>25</v>
      </c>
      <c r="F10" s="42">
        <f>'Մ-04'!F10+'Մ-05'!F10+'06'!F11</f>
        <v>44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174"/>
      <c r="O10" s="175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'Մ-04'!D11+'Մ-05'!D11+'06'!D12</f>
        <v>71</v>
      </c>
      <c r="E11" s="65"/>
      <c r="F11" s="82"/>
      <c r="G11" s="283"/>
      <c r="H11" s="284"/>
      <c r="I11" s="283"/>
      <c r="J11" s="284"/>
      <c r="K11" s="167"/>
      <c r="L11" s="43">
        <f>'Մ-04'!L11+'Մ-05'!L11+'06'!L11</f>
        <v>6792</v>
      </c>
      <c r="M11" s="43">
        <f>'Մ-04'!M11+'Մ-05'!M11+'06'!M11</f>
        <v>291</v>
      </c>
      <c r="N11" s="176"/>
      <c r="O11" s="177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'Մ-04'!D12+'Մ-05'!D12+'06'!D13</f>
        <v>12</v>
      </c>
      <c r="E12" s="42">
        <f>'Մ-04'!E12+'Մ-05'!E12+'06'!E13</f>
        <v>2</v>
      </c>
      <c r="F12" s="42">
        <f>'Մ-04'!F12+'Մ-05'!F12+'06'!F13</f>
        <v>2</v>
      </c>
      <c r="G12" s="283"/>
      <c r="H12" s="284"/>
      <c r="I12" s="283"/>
      <c r="J12" s="284"/>
      <c r="K12" s="167"/>
      <c r="L12" s="319"/>
      <c r="M12" s="325"/>
      <c r="N12" s="176"/>
      <c r="O12" s="177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'Մ-04'!D13+'Մ-05'!D13+'06'!D14</f>
        <v>11</v>
      </c>
      <c r="E13" s="66"/>
      <c r="F13" s="82"/>
      <c r="G13" s="283"/>
      <c r="H13" s="284"/>
      <c r="I13" s="283"/>
      <c r="J13" s="284"/>
      <c r="K13" s="167"/>
      <c r="L13" s="320"/>
      <c r="M13" s="326"/>
      <c r="N13" s="176"/>
      <c r="O13" s="177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0</v>
      </c>
      <c r="G14" s="283"/>
      <c r="H14" s="284"/>
      <c r="I14" s="283"/>
      <c r="J14" s="284"/>
      <c r="K14" s="167"/>
      <c r="L14" s="320"/>
      <c r="M14" s="326"/>
      <c r="N14" s="176"/>
      <c r="O14" s="177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'Մ-04'!D15+'Մ-05'!D15+'06'!D16</f>
        <v>3</v>
      </c>
      <c r="E15" s="42">
        <f>'Մ-04'!E15+'Մ-05'!E15+'06'!E16</f>
        <v>3</v>
      </c>
      <c r="F15" s="42">
        <f>'Մ-04'!F15+'Մ-05'!F15+'06'!F16</f>
        <v>3</v>
      </c>
      <c r="G15" s="283"/>
      <c r="H15" s="284"/>
      <c r="I15" s="283"/>
      <c r="J15" s="284"/>
      <c r="K15" s="167"/>
      <c r="L15" s="320"/>
      <c r="M15" s="326"/>
      <c r="N15" s="176"/>
      <c r="O15" s="177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'Մ-04'!D16+'Մ-05'!D16+'06'!D17</f>
        <v>9</v>
      </c>
      <c r="E16" s="66"/>
      <c r="F16" s="161"/>
      <c r="G16" s="283"/>
      <c r="H16" s="284"/>
      <c r="I16" s="283"/>
      <c r="J16" s="284"/>
      <c r="K16" s="167"/>
      <c r="L16" s="320"/>
      <c r="M16" s="326"/>
      <c r="N16" s="176"/>
      <c r="O16" s="177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'Մ-04'!D17+'Մ-05'!D17+'06'!D18</f>
        <v>59</v>
      </c>
      <c r="E17" s="66"/>
      <c r="F17" s="161"/>
      <c r="G17" s="283"/>
      <c r="H17" s="284"/>
      <c r="I17" s="283"/>
      <c r="J17" s="284"/>
      <c r="K17" s="167"/>
      <c r="L17" s="320"/>
      <c r="M17" s="326"/>
      <c r="N17" s="176"/>
      <c r="O17" s="177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'Մ-04'!D18+'Մ-05'!D18+'06'!D19</f>
        <v>80</v>
      </c>
      <c r="E18" s="66"/>
      <c r="F18" s="161"/>
      <c r="G18" s="283"/>
      <c r="H18" s="284"/>
      <c r="I18" s="283"/>
      <c r="J18" s="284"/>
      <c r="K18" s="167"/>
      <c r="L18" s="320"/>
      <c r="M18" s="326"/>
      <c r="N18" s="176"/>
      <c r="O18" s="177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'Մ-04'!D19+'Մ-05'!D19+'06'!D20</f>
        <v>212</v>
      </c>
      <c r="E19" s="66"/>
      <c r="F19" s="161"/>
      <c r="G19" s="283"/>
      <c r="H19" s="284"/>
      <c r="I19" s="283"/>
      <c r="J19" s="284"/>
      <c r="K19" s="167"/>
      <c r="L19" s="320"/>
      <c r="M19" s="326"/>
      <c r="N19" s="176"/>
      <c r="O19" s="177"/>
      <c r="P19" s="320"/>
      <c r="Q19" s="323"/>
      <c r="R19" s="320"/>
      <c r="S19" s="323"/>
    </row>
    <row r="20" spans="1:19" ht="15.75" customHeight="1" x14ac:dyDescent="0.3">
      <c r="A20" s="163" t="s">
        <v>31</v>
      </c>
      <c r="B20" s="164"/>
      <c r="C20" s="165"/>
      <c r="D20" s="42">
        <f>'Մ-04'!D20+'Մ-05'!D20+'06'!D21</f>
        <v>988</v>
      </c>
      <c r="E20" s="66"/>
      <c r="F20" s="161"/>
      <c r="G20" s="283"/>
      <c r="H20" s="284"/>
      <c r="I20" s="283"/>
      <c r="J20" s="284"/>
      <c r="K20" s="167"/>
      <c r="L20" s="320"/>
      <c r="M20" s="326"/>
      <c r="N20" s="176"/>
      <c r="O20" s="177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2">
        <f>'Մ-04'!D21+'Մ-05'!D21+'06'!D22</f>
        <v>1683</v>
      </c>
      <c r="E21" s="66"/>
      <c r="F21" s="161"/>
      <c r="G21" s="283"/>
      <c r="H21" s="284"/>
      <c r="I21" s="283"/>
      <c r="J21" s="284"/>
      <c r="K21" s="167"/>
      <c r="L21" s="320"/>
      <c r="M21" s="326"/>
      <c r="N21" s="176"/>
      <c r="O21" s="177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2">
        <f>'Մ-04'!D22+'Մ-05'!D22+'06'!D23</f>
        <v>202</v>
      </c>
      <c r="E22" s="66"/>
      <c r="F22" s="161"/>
      <c r="G22" s="283"/>
      <c r="H22" s="284"/>
      <c r="I22" s="283"/>
      <c r="J22" s="284"/>
      <c r="K22" s="167"/>
      <c r="L22" s="320"/>
      <c r="M22" s="326"/>
      <c r="N22" s="176"/>
      <c r="O22" s="177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2">
        <f>'Մ-04'!D23+'Մ-05'!D23+'06'!D24</f>
        <v>1152</v>
      </c>
      <c r="E23" s="66"/>
      <c r="F23" s="161"/>
      <c r="G23" s="283"/>
      <c r="H23" s="284"/>
      <c r="I23" s="283"/>
      <c r="J23" s="284"/>
      <c r="K23" s="167"/>
      <c r="L23" s="320"/>
      <c r="M23" s="326"/>
      <c r="N23" s="176"/>
      <c r="O23" s="177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2">
        <f>'Մ-04'!D24+'Մ-05'!D24+'06'!D25</f>
        <v>2604</v>
      </c>
      <c r="E24" s="66"/>
      <c r="F24" s="161"/>
      <c r="G24" s="283"/>
      <c r="H24" s="284"/>
      <c r="I24" s="283"/>
      <c r="J24" s="284"/>
      <c r="K24" s="167"/>
      <c r="L24" s="320"/>
      <c r="M24" s="326"/>
      <c r="N24" s="176"/>
      <c r="O24" s="177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2">
        <f>'Մ-04'!D25+'Մ-05'!D25+'06'!D26</f>
        <v>0</v>
      </c>
      <c r="E25" s="67"/>
      <c r="F25" s="161"/>
      <c r="G25" s="283"/>
      <c r="H25" s="284"/>
      <c r="I25" s="283"/>
      <c r="J25" s="284"/>
      <c r="K25" s="167"/>
      <c r="L25" s="321"/>
      <c r="M25" s="327"/>
      <c r="N25" s="178"/>
      <c r="O25" s="179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17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4251</v>
      </c>
      <c r="D27" s="306"/>
      <c r="E27" s="307"/>
      <c r="F27" s="307"/>
      <c r="G27" s="307"/>
      <c r="H27" s="308"/>
      <c r="I27" s="155"/>
      <c r="J27" s="155"/>
      <c r="K27" s="155"/>
      <c r="L27" s="42">
        <f>'Մ-04'!L27+'Մ-05'!L27+'06'!L27</f>
        <v>973</v>
      </c>
      <c r="M27" s="42">
        <f>'Մ-04'!M27+'Մ-05'!M27+'06'!M27</f>
        <v>21</v>
      </c>
      <c r="N27" s="42">
        <f>'Մ-04'!N27+'Մ-05'!N27+'06'!N27</f>
        <v>2580</v>
      </c>
      <c r="O27" s="42">
        <f>'Մ-04'!O27+'Մ-05'!O27+'06'!O27</f>
        <v>677</v>
      </c>
      <c r="P27" s="53"/>
      <c r="Q27" s="242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13875</v>
      </c>
      <c r="D28" s="372"/>
      <c r="E28" s="373"/>
      <c r="F28" s="373"/>
      <c r="G28" s="373"/>
      <c r="H28" s="374"/>
      <c r="I28" s="155"/>
      <c r="J28" s="155"/>
      <c r="K28" s="155"/>
      <c r="L28" s="42">
        <f>'Մ-04'!L28+'Մ-05'!L28+'06'!L28</f>
        <v>5819</v>
      </c>
      <c r="M28" s="42">
        <f>'Մ-04'!M28+'Մ-05'!M28+'06'!M28</f>
        <v>270</v>
      </c>
      <c r="N28" s="307"/>
      <c r="O28" s="308"/>
      <c r="P28" s="42">
        <f>'Մ-04'!P28+'Մ-05'!P28+'06'!P28</f>
        <v>7564</v>
      </c>
      <c r="Q28" s="42">
        <f>'Մ-04'!Q28+'Մ-05'!Q28+'06'!Q28</f>
        <v>164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1157</v>
      </c>
      <c r="D29" s="306"/>
      <c r="E29" s="307"/>
      <c r="F29" s="307"/>
      <c r="G29" s="307"/>
      <c r="H29" s="308"/>
      <c r="I29" s="155"/>
      <c r="J29" s="155"/>
      <c r="K29" s="155"/>
      <c r="L29" s="42">
        <f>'Մ-04'!L29+'Մ-05'!L29+'06'!L29</f>
        <v>520</v>
      </c>
      <c r="M29" s="384"/>
      <c r="N29" s="385"/>
      <c r="O29" s="386"/>
      <c r="P29" s="42">
        <f>'Մ-04'!P29+'Մ-05'!P29+'06'!P29</f>
        <v>529</v>
      </c>
      <c r="Q29" s="42">
        <f>'Մ-04'!Q29+'Մ-05'!Q29+'06'!Q29</f>
        <v>108</v>
      </c>
      <c r="R29" s="320"/>
      <c r="S29" s="44">
        <f>'Մ-04'!S29+'Մ-05'!S29+'06'!S29</f>
        <v>683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156"/>
      <c r="Q30" s="42">
        <f>'Մ-04'!Q30+'Մ-05'!Q30+'06'!Q30</f>
        <v>56</v>
      </c>
      <c r="R30" s="321"/>
      <c r="S30" s="44">
        <f>'Մ-04'!S30+'Մ-05'!S30+'06'!S30</f>
        <v>756</v>
      </c>
    </row>
    <row r="31" spans="1:19" ht="22.15" customHeight="1" x14ac:dyDescent="0.3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7"/>
      <c r="R31" s="44">
        <f>'Մ-04'!R31+'Մ-05'!R31+'06'!R31</f>
        <v>9984</v>
      </c>
      <c r="S31" s="44">
        <f>'Մ-04'!S31+'Մ-05'!S31+'06'!S31</f>
        <v>1439</v>
      </c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154"/>
      <c r="Q32" s="154"/>
      <c r="R32" s="154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72"/>
      <c r="J33" s="172"/>
      <c r="K33" s="172"/>
      <c r="L33" s="387" t="s">
        <v>17</v>
      </c>
      <c r="M33" s="387"/>
      <c r="N33" s="412" t="s">
        <v>18</v>
      </c>
      <c r="O33" s="412"/>
      <c r="P33" s="167"/>
      <c r="Q33" s="167"/>
      <c r="R33" s="167"/>
      <c r="S33" s="166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71"/>
      <c r="J34" s="171"/>
      <c r="K34" s="171"/>
      <c r="L34" s="408">
        <f>'Մ-04'!L34:M34+'Մ-05'!L34:M34+'06'!L34:M34</f>
        <v>0</v>
      </c>
      <c r="M34" s="409"/>
      <c r="N34" s="411">
        <f>'Մ-04'!N34:O34+'Մ-05'!N34:O34+'06'!N34:O34</f>
        <v>0</v>
      </c>
      <c r="O34" s="411"/>
      <c r="P34" s="167"/>
      <c r="Q34" s="167"/>
      <c r="R34" s="167"/>
      <c r="S34" s="162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71"/>
      <c r="J35" s="171"/>
      <c r="K35" s="171"/>
      <c r="L35" s="408">
        <f>'Մ-04'!L35:M35+'Մ-05'!L35:M35+'06'!L35:M35</f>
        <v>5</v>
      </c>
      <c r="M35" s="409"/>
      <c r="N35" s="411">
        <f>'Մ-04'!N35:O35+'Մ-05'!N35:O35+'06'!N35:O35</f>
        <v>14</v>
      </c>
      <c r="O35" s="411"/>
      <c r="P35" s="167"/>
      <c r="Q35" s="167"/>
      <c r="R35" s="167"/>
      <c r="S35" s="162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70"/>
      <c r="J36" s="170"/>
      <c r="K36" s="170"/>
      <c r="L36" s="408">
        <f>'Մ-04'!L36:M36+'Մ-05'!L36:M36+'06'!L36:M36</f>
        <v>0</v>
      </c>
      <c r="M36" s="409"/>
      <c r="N36" s="411">
        <f>'Մ-04'!N36:O36+'Մ-05'!N36:O36+'06'!N36:O36</f>
        <v>0</v>
      </c>
      <c r="O36" s="411"/>
      <c r="P36" s="167"/>
      <c r="Q36" s="168"/>
      <c r="R36" s="168"/>
      <c r="S36" s="169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84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'Մ-07'!C8:C9+'Մ-08'!C8:C9+'Մ-09'!C8:C9</f>
        <v>19766</v>
      </c>
      <c r="D8" s="361">
        <f>'Մ-07'!D8:F8+'Մ-04'!1:1048576+'Մ-08'!1:1048576</f>
        <v>5820</v>
      </c>
      <c r="E8" s="362"/>
      <c r="F8" s="363"/>
      <c r="G8" s="279">
        <f>G9+H9</f>
        <v>95</v>
      </c>
      <c r="H8" s="280"/>
      <c r="I8" s="279">
        <f>I9+J9</f>
        <v>24</v>
      </c>
      <c r="J8" s="280"/>
      <c r="K8" s="243">
        <f>K9</f>
        <v>7</v>
      </c>
      <c r="L8" s="361">
        <f>L9+N9</f>
        <v>8507</v>
      </c>
      <c r="M8" s="362"/>
      <c r="N8" s="362"/>
      <c r="O8" s="415"/>
      <c r="P8" s="241">
        <f>P28</f>
        <v>6779</v>
      </c>
      <c r="Q8" s="229">
        <f t="shared" ref="Q8" si="0">SUM(Q29:Q30)</f>
        <v>145</v>
      </c>
      <c r="R8" s="314">
        <f>S31+R31</f>
        <v>7500</v>
      </c>
      <c r="S8" s="280"/>
    </row>
    <row r="9" spans="1:19" ht="18.75" customHeight="1" x14ac:dyDescent="0.3">
      <c r="A9" s="335"/>
      <c r="B9" s="337"/>
      <c r="C9" s="280"/>
      <c r="D9" s="28">
        <f>SUM(D10:D25)</f>
        <v>4106</v>
      </c>
      <c r="E9" s="18">
        <f>E10+E12+E14+E15</f>
        <v>62</v>
      </c>
      <c r="F9" s="18">
        <f>F10+F12+F14+F15</f>
        <v>127</v>
      </c>
      <c r="G9" s="43">
        <f>'Մ-07'!G9+'Մ-08'!G9+'Մ-09'!G9</f>
        <v>55</v>
      </c>
      <c r="H9" s="43">
        <f>'Մ-07'!H9+'Մ-08'!H9+'Մ-09'!H9</f>
        <v>40</v>
      </c>
      <c r="I9" s="43">
        <f>'Մ-07'!I9+'Մ-08'!I9+'Մ-09'!I9</f>
        <v>10</v>
      </c>
      <c r="J9" s="43">
        <f>'Մ-07'!J9+'Մ-08'!J9+'Մ-09'!J9</f>
        <v>14</v>
      </c>
      <c r="K9" s="43">
        <f>'Մ-07'!K9+'Մ-08'!K9+'Մ-09'!K9</f>
        <v>7</v>
      </c>
      <c r="L9" s="416">
        <f>L11+M11</f>
        <v>5129</v>
      </c>
      <c r="M9" s="417"/>
      <c r="N9" s="317">
        <f>N27</f>
        <v>3378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'Մ-07'!D10+'Մ-08'!D10+'Մ-09'!D10</f>
        <v>47</v>
      </c>
      <c r="E10" s="42">
        <f>'Մ-07'!E10+'Մ-08'!E10+'Մ-09'!E10</f>
        <v>49</v>
      </c>
      <c r="F10" s="42">
        <f>'Մ-07'!F10+'Մ-08'!F10+'Մ-09'!F10</f>
        <v>86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'Մ-07'!D11+'Մ-08'!D11+'Մ-09'!D11</f>
        <v>102</v>
      </c>
      <c r="E11" s="65"/>
      <c r="F11" s="82"/>
      <c r="G11" s="283"/>
      <c r="H11" s="284"/>
      <c r="I11" s="283"/>
      <c r="J11" s="284"/>
      <c r="K11" s="235"/>
      <c r="L11" s="28">
        <f>L27+L28</f>
        <v>4891</v>
      </c>
      <c r="M11" s="18">
        <f>M27+M28</f>
        <v>238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'Մ-07'!D12+'Մ-08'!D12+'Մ-09'!D12</f>
        <v>17</v>
      </c>
      <c r="E12" s="42">
        <f>'Մ-07'!E12+'Մ-08'!E12+'Մ-09'!E12</f>
        <v>4</v>
      </c>
      <c r="F12" s="42">
        <f>'Մ-07'!F12+'Մ-08'!F12+'Մ-09'!F12</f>
        <v>5</v>
      </c>
      <c r="G12" s="283"/>
      <c r="H12" s="284"/>
      <c r="I12" s="283"/>
      <c r="J12" s="284"/>
      <c r="K12" s="235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'Մ-07'!D13+'Մ-08'!D13+'Մ-09'!D13</f>
        <v>28</v>
      </c>
      <c r="E13" s="66"/>
      <c r="F13" s="82"/>
      <c r="G13" s="283"/>
      <c r="H13" s="284"/>
      <c r="I13" s="283"/>
      <c r="J13" s="284"/>
      <c r="K13" s="235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'Մ-07'!D14+'Մ-08'!D14+'Մ-09'!D14</f>
        <v>3</v>
      </c>
      <c r="E14" s="42">
        <f>'Մ-07'!E14+'Մ-08'!E14+'Մ-09'!E14</f>
        <v>5</v>
      </c>
      <c r="F14" s="42">
        <f>'Մ-07'!F14+'Մ-08'!F14+'Մ-09'!F14</f>
        <v>28</v>
      </c>
      <c r="G14" s="283"/>
      <c r="H14" s="284"/>
      <c r="I14" s="283"/>
      <c r="J14" s="284"/>
      <c r="K14" s="235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'Մ-07'!D15+'Մ-08'!D15+'Մ-09'!D15</f>
        <v>3</v>
      </c>
      <c r="E15" s="42">
        <f>'Մ-07'!E15+'Մ-08'!E15+'Մ-09'!E15</f>
        <v>4</v>
      </c>
      <c r="F15" s="42">
        <f>'Մ-07'!F15+'Մ-08'!F15+'Մ-09'!F15</f>
        <v>8</v>
      </c>
      <c r="G15" s="283"/>
      <c r="H15" s="284"/>
      <c r="I15" s="283"/>
      <c r="J15" s="284"/>
      <c r="K15" s="235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'Մ-07'!D16+'Մ-08'!D16+'Մ-09'!D16</f>
        <v>8</v>
      </c>
      <c r="E16" s="66"/>
      <c r="F16" s="231"/>
      <c r="G16" s="283"/>
      <c r="H16" s="284"/>
      <c r="I16" s="283"/>
      <c r="J16" s="284"/>
      <c r="K16" s="235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'Մ-07'!D17+'Մ-08'!D17+'Մ-09'!D17</f>
        <v>3</v>
      </c>
      <c r="E17" s="66"/>
      <c r="F17" s="231"/>
      <c r="G17" s="283"/>
      <c r="H17" s="284"/>
      <c r="I17" s="283"/>
      <c r="J17" s="284"/>
      <c r="K17" s="235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'Մ-07'!D18+'Մ-08'!D18+'Մ-09'!D18</f>
        <v>197</v>
      </c>
      <c r="E18" s="66"/>
      <c r="F18" s="231"/>
      <c r="G18" s="283"/>
      <c r="H18" s="284"/>
      <c r="I18" s="283"/>
      <c r="J18" s="284"/>
      <c r="K18" s="235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'Մ-07'!D19+'Մ-08'!D19+'Մ-09'!D19</f>
        <v>70</v>
      </c>
      <c r="E19" s="66"/>
      <c r="F19" s="231"/>
      <c r="G19" s="283"/>
      <c r="H19" s="284"/>
      <c r="I19" s="283"/>
      <c r="J19" s="284"/>
      <c r="K19" s="235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232" t="s">
        <v>31</v>
      </c>
      <c r="B20" s="233"/>
      <c r="C20" s="234"/>
      <c r="D20" s="42">
        <f>'Մ-07'!D20+'Մ-08'!D20+'Մ-09'!D20</f>
        <v>492</v>
      </c>
      <c r="E20" s="66"/>
      <c r="F20" s="231"/>
      <c r="G20" s="283"/>
      <c r="H20" s="284"/>
      <c r="I20" s="283"/>
      <c r="J20" s="284"/>
      <c r="K20" s="235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2">
        <f>'Մ-07'!D21+'Մ-08'!D21+'Մ-09'!D21</f>
        <v>1236</v>
      </c>
      <c r="E21" s="66"/>
      <c r="F21" s="231"/>
      <c r="G21" s="283"/>
      <c r="H21" s="284"/>
      <c r="I21" s="283"/>
      <c r="J21" s="284"/>
      <c r="K21" s="235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2">
        <f>'Մ-07'!D22+'Մ-08'!D22+'Մ-09'!D22</f>
        <v>307</v>
      </c>
      <c r="E22" s="66"/>
      <c r="F22" s="231"/>
      <c r="G22" s="283"/>
      <c r="H22" s="284"/>
      <c r="I22" s="283"/>
      <c r="J22" s="284"/>
      <c r="K22" s="235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2">
        <f>'Մ-07'!D23+'Մ-08'!D23+'Մ-09'!D23</f>
        <v>375</v>
      </c>
      <c r="E23" s="66"/>
      <c r="F23" s="231"/>
      <c r="G23" s="283"/>
      <c r="H23" s="284"/>
      <c r="I23" s="283"/>
      <c r="J23" s="284"/>
      <c r="K23" s="235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2">
        <f>'Մ-07'!D24+'Մ-08'!D24+'Մ-09'!D24</f>
        <v>1187</v>
      </c>
      <c r="E24" s="66"/>
      <c r="F24" s="231"/>
      <c r="G24" s="283"/>
      <c r="H24" s="284"/>
      <c r="I24" s="283"/>
      <c r="J24" s="284"/>
      <c r="K24" s="235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2">
        <f>'Մ-07'!D25+'Մ-08'!D25+'Մ-09'!D25</f>
        <v>31</v>
      </c>
      <c r="E25" s="67"/>
      <c r="F25" s="231"/>
      <c r="G25" s="283"/>
      <c r="H25" s="284"/>
      <c r="I25" s="283"/>
      <c r="J25" s="284"/>
      <c r="K25" s="235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5053</v>
      </c>
      <c r="D27" s="306"/>
      <c r="E27" s="307"/>
      <c r="F27" s="307"/>
      <c r="G27" s="307"/>
      <c r="H27" s="308"/>
      <c r="I27" s="244"/>
      <c r="J27" s="244"/>
      <c r="K27" s="244"/>
      <c r="L27" s="42">
        <f>'Մ-07'!L27+'Մ-08'!L27+'Մ-09'!L27</f>
        <v>612</v>
      </c>
      <c r="M27" s="42">
        <f>'Մ-07'!M27+'Մ-08'!M27+'Մ-09'!M27</f>
        <v>8</v>
      </c>
      <c r="N27" s="42">
        <f>'Մ-07'!N27+'Մ-08'!N27+'Մ-09'!N27</f>
        <v>3378</v>
      </c>
      <c r="O27" s="42">
        <f>'Մ-07'!O27+'Մ-08'!O27+'Մ-09'!O27</f>
        <v>1055</v>
      </c>
      <c r="P27" s="53"/>
      <c r="Q27" s="242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L28+M28+P28+Q28+E9+F9+G8+I8+K8</f>
        <v>11748</v>
      </c>
      <c r="D28" s="372"/>
      <c r="E28" s="373"/>
      <c r="F28" s="373"/>
      <c r="G28" s="373"/>
      <c r="H28" s="374"/>
      <c r="I28" s="244"/>
      <c r="J28" s="244"/>
      <c r="K28" s="244"/>
      <c r="L28" s="42">
        <f>'Մ-07'!L28+'Մ-08'!L28+'Մ-09'!L28</f>
        <v>4279</v>
      </c>
      <c r="M28" s="42">
        <f>'Մ-07'!M28+'Մ-08'!M28+'Մ-09'!M28</f>
        <v>230</v>
      </c>
      <c r="N28" s="418"/>
      <c r="O28" s="374"/>
      <c r="P28" s="42">
        <f>'Մ-07'!P28+'Մ-08'!P28+'Մ-09'!P28</f>
        <v>6779</v>
      </c>
      <c r="Q28" s="42">
        <f>'Մ-07'!Q28+'Մ-08'!Q28+'Մ-09'!Q28</f>
        <v>145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1200</v>
      </c>
      <c r="D29" s="306"/>
      <c r="E29" s="307"/>
      <c r="F29" s="307"/>
      <c r="G29" s="307"/>
      <c r="H29" s="308"/>
      <c r="I29" s="244"/>
      <c r="J29" s="244"/>
      <c r="K29" s="244"/>
      <c r="L29" s="42">
        <f>'Մ-07'!L29+'Մ-08'!L29+'Մ-09'!L29</f>
        <v>636</v>
      </c>
      <c r="M29" s="384"/>
      <c r="N29" s="385"/>
      <c r="O29" s="386"/>
      <c r="P29" s="42">
        <f>'Մ-07'!P29+'Մ-08'!P29+'Մ-09'!P29</f>
        <v>473</v>
      </c>
      <c r="Q29" s="42">
        <f>'Մ-07'!Q29+'Մ-08'!Q29+'Մ-09'!Q29</f>
        <v>91</v>
      </c>
      <c r="R29" s="320"/>
      <c r="S29" s="44">
        <f>'Մ-07'!S29+'Մ-08'!S29+'Մ-09'!S29</f>
        <v>530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246"/>
      <c r="Q30" s="42">
        <f>'Մ-07'!Q30+'Մ-08'!Q30+'Մ-09'!Q30</f>
        <v>54</v>
      </c>
      <c r="R30" s="321"/>
      <c r="S30" s="44">
        <f>'Մ-07'!S30+'Մ-08'!S30+'Մ-09'!S30</f>
        <v>667</v>
      </c>
    </row>
    <row r="31" spans="1:19" ht="22.15" customHeight="1" x14ac:dyDescent="0.3">
      <c r="A31" s="246"/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7"/>
      <c r="R31" s="44">
        <f>'Մ-07'!R31+'Մ-08'!R31+'Մ-09'!R31</f>
        <v>6303</v>
      </c>
      <c r="S31" s="44">
        <f>S29+S30</f>
        <v>1197</v>
      </c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210"/>
      <c r="Q32" s="210"/>
      <c r="R32" s="210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40"/>
      <c r="J33" s="240"/>
      <c r="K33" s="240"/>
      <c r="L33" s="387" t="s">
        <v>17</v>
      </c>
      <c r="M33" s="387"/>
      <c r="N33" s="413" t="s">
        <v>18</v>
      </c>
      <c r="O33" s="414"/>
      <c r="P33" s="230"/>
      <c r="Q33" s="90"/>
      <c r="R33" s="90"/>
      <c r="S33" s="251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8"/>
      <c r="J34" s="238"/>
      <c r="K34" s="238"/>
      <c r="L34" s="408">
        <f>'Մ-07'!L34:M34+'Մ-08'!L34:M34+'Մ-09'!L34:M34</f>
        <v>0</v>
      </c>
      <c r="M34" s="409"/>
      <c r="N34" s="408">
        <f>'Մ-07'!N34:O34+'Մ-08'!N34:O34+'Մ-09'!N34:O34</f>
        <v>0</v>
      </c>
      <c r="O34" s="409"/>
      <c r="P34" s="231"/>
      <c r="Q34" s="235"/>
      <c r="R34" s="235"/>
      <c r="S34" s="252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8"/>
      <c r="J35" s="238"/>
      <c r="K35" s="238"/>
      <c r="L35" s="408">
        <f>'Մ-07'!L35:M35+'Մ-08'!L35:M35+'Մ-09'!L35:M35</f>
        <v>3</v>
      </c>
      <c r="M35" s="409"/>
      <c r="N35" s="408">
        <f>'Մ-07'!N35:O35+'Մ-08'!N35:O35+'Մ-09'!N35:O35</f>
        <v>5</v>
      </c>
      <c r="O35" s="409"/>
      <c r="P35" s="231"/>
      <c r="Q35" s="235"/>
      <c r="R35" s="235"/>
      <c r="S35" s="252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36"/>
      <c r="J36" s="236"/>
      <c r="K36" s="236"/>
      <c r="L36" s="408">
        <f>'Մ-07'!L36:M36+'Մ-08'!L36:M36+'Մ-09'!L36:M36</f>
        <v>0</v>
      </c>
      <c r="M36" s="409"/>
      <c r="N36" s="408">
        <f>'Մ-07'!N36:O36+'Մ-08'!N36:O36+'Մ-09'!N36:O36</f>
        <v>0</v>
      </c>
      <c r="O36" s="409"/>
      <c r="P36" s="253"/>
      <c r="Q36" s="254"/>
      <c r="R36" s="254"/>
      <c r="S36" s="25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0</v>
      </c>
      <c r="D8" s="361">
        <f>D9+E9+F9</f>
        <v>0</v>
      </c>
      <c r="E8" s="362"/>
      <c r="F8" s="363"/>
      <c r="G8" s="279">
        <f>G9+H9</f>
        <v>0</v>
      </c>
      <c r="H8" s="280"/>
      <c r="I8" s="279">
        <f>I9+J9</f>
        <v>0</v>
      </c>
      <c r="J8" s="280"/>
      <c r="K8" s="186">
        <f>K9</f>
        <v>0</v>
      </c>
      <c r="L8" s="328">
        <f>L9+N9</f>
        <v>0</v>
      </c>
      <c r="M8" s="329"/>
      <c r="N8" s="329"/>
      <c r="O8" s="330"/>
      <c r="P8" s="185">
        <f>P28</f>
        <v>0</v>
      </c>
      <c r="Q8" s="184">
        <f t="shared" ref="Q8" si="0">SUM(Q29:Q30)</f>
        <v>0</v>
      </c>
      <c r="R8" s="314">
        <f>S31+R31</f>
        <v>0</v>
      </c>
      <c r="S8" s="280"/>
    </row>
    <row r="9" spans="1:19" ht="18.75" customHeight="1" x14ac:dyDescent="0.3">
      <c r="A9" s="335"/>
      <c r="B9" s="337"/>
      <c r="C9" s="280"/>
      <c r="D9" s="28">
        <f>SUM(D10:D25)</f>
        <v>0</v>
      </c>
      <c r="E9" s="18">
        <f>E10+E12+E14+E15</f>
        <v>0</v>
      </c>
      <c r="F9" s="18">
        <f>F10+F12+F14+F15</f>
        <v>0</v>
      </c>
      <c r="G9" s="43"/>
      <c r="H9" s="44"/>
      <c r="I9" s="44"/>
      <c r="J9" s="44"/>
      <c r="K9" s="44"/>
      <c r="L9" s="315">
        <f>L11+M11</f>
        <v>0</v>
      </c>
      <c r="M9" s="316"/>
      <c r="N9" s="317">
        <f>N27</f>
        <v>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/>
      <c r="E10" s="45"/>
      <c r="F10" s="45"/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/>
      <c r="E11" s="65"/>
      <c r="F11" s="82"/>
      <c r="G11" s="283"/>
      <c r="H11" s="284"/>
      <c r="I11" s="283"/>
      <c r="J11" s="284"/>
      <c r="K11" s="195"/>
      <c r="L11" s="28">
        <f>L27+L28</f>
        <v>0</v>
      </c>
      <c r="M11" s="18">
        <f>M27+M28</f>
        <v>0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/>
      <c r="E12" s="45"/>
      <c r="F12" s="45"/>
      <c r="G12" s="283"/>
      <c r="H12" s="284"/>
      <c r="I12" s="283"/>
      <c r="J12" s="284"/>
      <c r="K12" s="195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/>
      <c r="E13" s="66"/>
      <c r="F13" s="82"/>
      <c r="G13" s="283"/>
      <c r="H13" s="284"/>
      <c r="I13" s="283"/>
      <c r="J13" s="284"/>
      <c r="K13" s="195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/>
      <c r="E14" s="45"/>
      <c r="F14" s="45"/>
      <c r="G14" s="283"/>
      <c r="H14" s="284"/>
      <c r="I14" s="283"/>
      <c r="J14" s="284"/>
      <c r="K14" s="195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/>
      <c r="E15" s="45"/>
      <c r="F15" s="45"/>
      <c r="G15" s="283"/>
      <c r="H15" s="284"/>
      <c r="I15" s="283"/>
      <c r="J15" s="284"/>
      <c r="K15" s="195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/>
      <c r="E16" s="66"/>
      <c r="F16" s="187"/>
      <c r="G16" s="283"/>
      <c r="H16" s="284"/>
      <c r="I16" s="283"/>
      <c r="J16" s="284"/>
      <c r="K16" s="195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/>
      <c r="E17" s="66"/>
      <c r="F17" s="187"/>
      <c r="G17" s="283"/>
      <c r="H17" s="284"/>
      <c r="I17" s="283"/>
      <c r="J17" s="284"/>
      <c r="K17" s="195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/>
      <c r="E18" s="66"/>
      <c r="F18" s="187"/>
      <c r="G18" s="283"/>
      <c r="H18" s="284"/>
      <c r="I18" s="283"/>
      <c r="J18" s="284"/>
      <c r="K18" s="195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/>
      <c r="E19" s="66"/>
      <c r="F19" s="187"/>
      <c r="G19" s="283"/>
      <c r="H19" s="284"/>
      <c r="I19" s="283"/>
      <c r="J19" s="284"/>
      <c r="K19" s="195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9" t="s">
        <v>31</v>
      </c>
      <c r="B20" s="190"/>
      <c r="C20" s="191"/>
      <c r="D20" s="42"/>
      <c r="E20" s="66"/>
      <c r="F20" s="187"/>
      <c r="G20" s="283"/>
      <c r="H20" s="284"/>
      <c r="I20" s="283"/>
      <c r="J20" s="284"/>
      <c r="K20" s="195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3"/>
      <c r="E21" s="66"/>
      <c r="F21" s="187"/>
      <c r="G21" s="283"/>
      <c r="H21" s="284"/>
      <c r="I21" s="283"/>
      <c r="J21" s="284"/>
      <c r="K21" s="195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3"/>
      <c r="E22" s="66"/>
      <c r="F22" s="187"/>
      <c r="G22" s="283"/>
      <c r="H22" s="284"/>
      <c r="I22" s="283"/>
      <c r="J22" s="284"/>
      <c r="K22" s="195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3"/>
      <c r="E23" s="66"/>
      <c r="F23" s="187"/>
      <c r="G23" s="283"/>
      <c r="H23" s="284"/>
      <c r="I23" s="283"/>
      <c r="J23" s="284"/>
      <c r="K23" s="195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3"/>
      <c r="E24" s="66"/>
      <c r="F24" s="187"/>
      <c r="G24" s="283"/>
      <c r="H24" s="284"/>
      <c r="I24" s="283"/>
      <c r="J24" s="284"/>
      <c r="K24" s="195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3"/>
      <c r="E25" s="67"/>
      <c r="F25" s="187"/>
      <c r="G25" s="283"/>
      <c r="H25" s="284"/>
      <c r="I25" s="283"/>
      <c r="J25" s="284"/>
      <c r="K25" s="195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0</v>
      </c>
      <c r="D27" s="306"/>
      <c r="E27" s="307"/>
      <c r="F27" s="307"/>
      <c r="G27" s="307"/>
      <c r="H27" s="308"/>
      <c r="I27" s="180"/>
      <c r="J27" s="180"/>
      <c r="K27" s="180"/>
      <c r="L27" s="42"/>
      <c r="M27" s="42"/>
      <c r="N27" s="42"/>
      <c r="O27" s="42"/>
      <c r="P27" s="53"/>
      <c r="Q27" s="242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L28+M28+P28+Q28+E9+F9+G8+I8+K8</f>
        <v>0</v>
      </c>
      <c r="D28" s="372"/>
      <c r="E28" s="373"/>
      <c r="F28" s="373"/>
      <c r="G28" s="373"/>
      <c r="H28" s="374"/>
      <c r="I28" s="180"/>
      <c r="J28" s="180"/>
      <c r="K28" s="180"/>
      <c r="L28" s="42"/>
      <c r="M28" s="42"/>
      <c r="N28" s="307"/>
      <c r="O28" s="308"/>
      <c r="P28" s="42"/>
      <c r="Q28" s="42"/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0</v>
      </c>
      <c r="D29" s="306"/>
      <c r="E29" s="307"/>
      <c r="F29" s="307"/>
      <c r="G29" s="307"/>
      <c r="H29" s="308"/>
      <c r="I29" s="180"/>
      <c r="J29" s="180"/>
      <c r="K29" s="180"/>
      <c r="L29" s="42"/>
      <c r="M29" s="384"/>
      <c r="N29" s="385"/>
      <c r="O29" s="386"/>
      <c r="P29" s="42"/>
      <c r="Q29" s="42"/>
      <c r="R29" s="320"/>
      <c r="S29" s="44"/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182"/>
      <c r="Q30" s="42"/>
      <c r="R30" s="321"/>
      <c r="S30" s="44"/>
    </row>
    <row r="31" spans="1:19" ht="22.15" customHeight="1" x14ac:dyDescent="0.3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3"/>
      <c r="R31" s="44"/>
      <c r="S31" s="44"/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154"/>
      <c r="Q32" s="154"/>
      <c r="R32" s="154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01"/>
      <c r="J33" s="201"/>
      <c r="K33" s="201"/>
      <c r="L33" s="387" t="s">
        <v>17</v>
      </c>
      <c r="M33" s="387"/>
      <c r="N33" s="181" t="s">
        <v>18</v>
      </c>
      <c r="O33" s="192"/>
      <c r="P33" s="195"/>
      <c r="Q33" s="195"/>
      <c r="R33" s="195"/>
      <c r="S33" s="194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00"/>
      <c r="J34" s="200"/>
      <c r="K34" s="200"/>
      <c r="L34" s="408"/>
      <c r="M34" s="409"/>
      <c r="N34" s="45"/>
      <c r="O34" s="187"/>
      <c r="P34" s="195"/>
      <c r="Q34" s="195"/>
      <c r="R34" s="195"/>
      <c r="S34" s="188"/>
    </row>
    <row r="35" spans="1:19" ht="15.75" customHeight="1" thickBot="1" x14ac:dyDescent="0.35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00"/>
      <c r="J35" s="200"/>
      <c r="K35" s="200"/>
      <c r="L35" s="408"/>
      <c r="M35" s="409"/>
      <c r="N35" s="45"/>
      <c r="O35" s="187"/>
      <c r="P35" s="197"/>
      <c r="Q35" s="195"/>
      <c r="R35" s="195"/>
      <c r="S35" s="188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9"/>
      <c r="J36" s="199"/>
      <c r="K36" s="199"/>
      <c r="L36" s="408"/>
      <c r="M36" s="409"/>
      <c r="N36" s="45"/>
      <c r="O36" s="196"/>
      <c r="Q36" s="197"/>
      <c r="R36" s="197"/>
      <c r="S36" s="198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3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D8:F8"/>
    <mergeCell ref="G8:H8"/>
    <mergeCell ref="I8:J8"/>
    <mergeCell ref="L8:O8"/>
    <mergeCell ref="R8:S8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C8:C9"/>
    <mergeCell ref="A10:C10"/>
    <mergeCell ref="A11:C11"/>
    <mergeCell ref="A16:C16"/>
    <mergeCell ref="A27:B27"/>
    <mergeCell ref="A12:C12"/>
    <mergeCell ref="A13:C13"/>
  </mergeCells>
  <printOptions horizontalCentered="1"/>
  <pageMargins left="0" right="0" top="0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'Մ-1-ին Եռ.'!C8:C9+'Մ-2-րդ Եռ.'!C8:C9</f>
        <v>56302</v>
      </c>
      <c r="D8" s="361">
        <f>'Մ-1-ին Եռ.'!D8:F8+'Մ-2-րդ Եռ.'!D8:F8</f>
        <v>17040</v>
      </c>
      <c r="E8" s="362"/>
      <c r="F8" s="363"/>
      <c r="G8" s="279">
        <f>'Մ-1-ին Եռ.'!G8:H8+'Մ-2-րդ Եռ.'!G8:H8</f>
        <v>173</v>
      </c>
      <c r="H8" s="280"/>
      <c r="I8" s="279">
        <f>'Մ-1-ին Եռ.'!I8:J8+'Մ-2-րդ Եռ.'!I8:J8</f>
        <v>34</v>
      </c>
      <c r="J8" s="280"/>
      <c r="K8" s="186">
        <f>'Մ-1-ին Եռ.'!K8+'Մ-2-րդ Եռ.'!K8</f>
        <v>15</v>
      </c>
      <c r="L8" s="328">
        <f>'Մ-1-ին Եռ.'!L8:O8+'Մ-2-րդ Եռ.'!L8:O8</f>
        <v>23099</v>
      </c>
      <c r="M8" s="329"/>
      <c r="N8" s="329"/>
      <c r="O8" s="330"/>
      <c r="P8" s="185">
        <f>'Մ-1-ին Եռ.'!P8+'Մ-2-րդ Եռ.'!P8</f>
        <v>15673</v>
      </c>
      <c r="Q8" s="184">
        <f>'Մ-1-ին Եռ.'!Q8+'Մ-2-րդ Եռ.'!Q8</f>
        <v>389</v>
      </c>
      <c r="R8" s="314">
        <f>'Մ-1-ին Եռ.'!R8:S8+'Մ-2-րդ Եռ.'!R8:S8</f>
        <v>23272</v>
      </c>
      <c r="S8" s="280"/>
    </row>
    <row r="9" spans="1:19" ht="18.75" customHeight="1" x14ac:dyDescent="0.3">
      <c r="A9" s="335"/>
      <c r="B9" s="337"/>
      <c r="C9" s="280"/>
      <c r="D9" s="28">
        <f>SUM(D10:D25)</f>
        <v>16800</v>
      </c>
      <c r="E9" s="18">
        <f>E10+E12+E14+E15</f>
        <v>71</v>
      </c>
      <c r="F9" s="18">
        <f>F10+F12+F14+F15</f>
        <v>169</v>
      </c>
      <c r="G9" s="43">
        <f>'Մ-1-ին Եռ.'!G9+'Մ-2-րդ Եռ.'!G9</f>
        <v>112</v>
      </c>
      <c r="H9" s="43">
        <f>'Մ-1-ին Եռ.'!H9+'Մ-2-րդ Եռ.'!H9</f>
        <v>61</v>
      </c>
      <c r="I9" s="43">
        <f>'Մ-1-ին Եռ.'!I9+'Մ-2-րդ Եռ.'!I9</f>
        <v>5</v>
      </c>
      <c r="J9" s="43">
        <f>'Մ-1-ին Եռ.'!J9+'Մ-2-րդ Եռ.'!J9</f>
        <v>29</v>
      </c>
      <c r="K9" s="43">
        <f>'Մ-1-ին Եռ.'!K9+'Մ-2-րդ Եռ.'!K9</f>
        <v>15</v>
      </c>
      <c r="L9" s="315">
        <f>L11+M11</f>
        <v>17703</v>
      </c>
      <c r="M9" s="316"/>
      <c r="N9" s="317">
        <f>N27</f>
        <v>5396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'Մ-1-ին Եռ.'!D10+'Մ-2-րդ Եռ.'!D10</f>
        <v>128</v>
      </c>
      <c r="E10" s="42">
        <f>'Մ-1-ին Եռ.'!E10+'Մ-2-րդ Եռ.'!E10</f>
        <v>60</v>
      </c>
      <c r="F10" s="42">
        <f>'Մ-1-ին Եռ.'!F10+'Մ-2-րդ Եռ.'!F10</f>
        <v>147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'Մ-1-ին Եռ.'!D11+'Մ-2-րդ Եռ.'!D11</f>
        <v>149</v>
      </c>
      <c r="E11" s="65"/>
      <c r="F11" s="82"/>
      <c r="G11" s="283"/>
      <c r="H11" s="284"/>
      <c r="I11" s="283"/>
      <c r="J11" s="284"/>
      <c r="K11" s="195"/>
      <c r="L11" s="28">
        <f>L27+L28</f>
        <v>17194</v>
      </c>
      <c r="M11" s="18">
        <f>M27+M28</f>
        <v>509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'Մ-1-ին Եռ.'!D12+'Մ-2-րդ Եռ.'!D12</f>
        <v>27</v>
      </c>
      <c r="E12" s="42">
        <f>'Մ-1-ին Եռ.'!E12+'Մ-2-րդ Եռ.'!E12</f>
        <v>6</v>
      </c>
      <c r="F12" s="42">
        <f>'Մ-1-ին Եռ.'!F12+'Մ-2-րդ Եռ.'!F12</f>
        <v>16</v>
      </c>
      <c r="G12" s="283"/>
      <c r="H12" s="284"/>
      <c r="I12" s="283"/>
      <c r="J12" s="284"/>
      <c r="K12" s="195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'Մ-1-ին Եռ.'!D13+'Մ-2-րդ Եռ.'!D13</f>
        <v>31</v>
      </c>
      <c r="E13" s="66"/>
      <c r="F13" s="82"/>
      <c r="G13" s="283"/>
      <c r="H13" s="284"/>
      <c r="I13" s="283"/>
      <c r="J13" s="284"/>
      <c r="K13" s="195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'Մ-1-ին Եռ.'!D14+'Մ-2-րդ Եռ.'!D14</f>
        <v>3</v>
      </c>
      <c r="E14" s="42">
        <f>'Մ-1-ին Եռ.'!E14+'Մ-2-րդ Եռ.'!E14</f>
        <v>0</v>
      </c>
      <c r="F14" s="42">
        <f>'Մ-1-ին Եռ.'!F14+'Մ-2-րդ Եռ.'!F14</f>
        <v>0</v>
      </c>
      <c r="G14" s="283"/>
      <c r="H14" s="284"/>
      <c r="I14" s="283"/>
      <c r="J14" s="284"/>
      <c r="K14" s="195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'Մ-1-ին Եռ.'!D15+'Մ-2-րդ Եռ.'!D15</f>
        <v>6</v>
      </c>
      <c r="E15" s="42">
        <f>'Մ-1-ին Եռ.'!E15+'Մ-2-րդ Եռ.'!E15</f>
        <v>5</v>
      </c>
      <c r="F15" s="42">
        <f>'Մ-1-ին Եռ.'!F15+'Մ-2-րդ Եռ.'!F15</f>
        <v>6</v>
      </c>
      <c r="G15" s="283"/>
      <c r="H15" s="284"/>
      <c r="I15" s="283"/>
      <c r="J15" s="284"/>
      <c r="K15" s="195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'Մ-1-ին Եռ.'!D16+'Մ-2-րդ Եռ.'!D16</f>
        <v>15</v>
      </c>
      <c r="E16" s="66"/>
      <c r="F16" s="187"/>
      <c r="G16" s="283"/>
      <c r="H16" s="284"/>
      <c r="I16" s="283"/>
      <c r="J16" s="284"/>
      <c r="K16" s="195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'Մ-1-ին Եռ.'!D17+'Մ-2-րդ Եռ.'!D17</f>
        <v>84</v>
      </c>
      <c r="E17" s="66"/>
      <c r="F17" s="187"/>
      <c r="G17" s="283"/>
      <c r="H17" s="284"/>
      <c r="I17" s="283"/>
      <c r="J17" s="284"/>
      <c r="K17" s="195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'Մ-1-ին Եռ.'!D18+'Մ-2-րդ Եռ.'!D18</f>
        <v>400</v>
      </c>
      <c r="E18" s="66"/>
      <c r="F18" s="187"/>
      <c r="G18" s="283"/>
      <c r="H18" s="284"/>
      <c r="I18" s="283"/>
      <c r="J18" s="284"/>
      <c r="K18" s="195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'Մ-1-ին Եռ.'!D19+'Մ-2-րդ Եռ.'!D19</f>
        <v>304</v>
      </c>
      <c r="E19" s="66"/>
      <c r="F19" s="187"/>
      <c r="G19" s="283"/>
      <c r="H19" s="284"/>
      <c r="I19" s="283"/>
      <c r="J19" s="284"/>
      <c r="K19" s="195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9" t="s">
        <v>31</v>
      </c>
      <c r="B20" s="190"/>
      <c r="C20" s="191"/>
      <c r="D20" s="42">
        <f>'Մ-1-ին Եռ.'!D20+'Մ-2-րդ Եռ.'!D20</f>
        <v>2146</v>
      </c>
      <c r="E20" s="66"/>
      <c r="F20" s="187"/>
      <c r="G20" s="283"/>
      <c r="H20" s="284"/>
      <c r="I20" s="283"/>
      <c r="J20" s="284"/>
      <c r="K20" s="195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2">
        <f>'Մ-1-ին Եռ.'!D21+'Մ-2-րդ Եռ.'!D21</f>
        <v>6096</v>
      </c>
      <c r="E21" s="66"/>
      <c r="F21" s="187"/>
      <c r="G21" s="283"/>
      <c r="H21" s="284"/>
      <c r="I21" s="283"/>
      <c r="J21" s="284"/>
      <c r="K21" s="195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2">
        <f>'Մ-1-ին Եռ.'!D22+'Մ-2-րդ Եռ.'!D22</f>
        <v>315</v>
      </c>
      <c r="E22" s="66"/>
      <c r="F22" s="187"/>
      <c r="G22" s="283"/>
      <c r="H22" s="284"/>
      <c r="I22" s="283"/>
      <c r="J22" s="284"/>
      <c r="K22" s="195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2">
        <f>'Մ-1-ին Եռ.'!D23+'Մ-2-րդ Եռ.'!D23</f>
        <v>1871</v>
      </c>
      <c r="E23" s="66"/>
      <c r="F23" s="187"/>
      <c r="G23" s="283"/>
      <c r="H23" s="284"/>
      <c r="I23" s="283"/>
      <c r="J23" s="284"/>
      <c r="K23" s="195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2">
        <f>'Մ-1-ին Եռ.'!D24+'Մ-2-րդ Եռ.'!D24</f>
        <v>5225</v>
      </c>
      <c r="E24" s="66"/>
      <c r="F24" s="187"/>
      <c r="G24" s="283"/>
      <c r="H24" s="284"/>
      <c r="I24" s="283"/>
      <c r="J24" s="284"/>
      <c r="K24" s="195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2">
        <f>'Մ-1-ին Եռ.'!D25+'Մ-2-րդ Եռ.'!D25</f>
        <v>0</v>
      </c>
      <c r="E25" s="67"/>
      <c r="F25" s="187"/>
      <c r="G25" s="283"/>
      <c r="H25" s="284"/>
      <c r="I25" s="283"/>
      <c r="J25" s="284"/>
      <c r="K25" s="195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8740</v>
      </c>
      <c r="D27" s="306"/>
      <c r="E27" s="307"/>
      <c r="F27" s="307"/>
      <c r="G27" s="307"/>
      <c r="H27" s="308"/>
      <c r="I27" s="180"/>
      <c r="J27" s="180"/>
      <c r="K27" s="180"/>
      <c r="L27" s="42">
        <f>'Մ-1-ին Եռ.'!L27+'Մ-2-րդ Եռ.'!L27</f>
        <v>1878</v>
      </c>
      <c r="M27" s="42">
        <f>'Մ-1-ին Եռ.'!M27+'Մ-2-րդ Եռ.'!M27</f>
        <v>67</v>
      </c>
      <c r="N27" s="42">
        <f>'Մ-1-ին Եռ.'!N27+'Մ-2-րդ Եռ.'!N27</f>
        <v>5396</v>
      </c>
      <c r="O27" s="42">
        <f>'Մ-1-ին Եռ.'!O27+'Մ-2-րդ Եռ.'!O27</f>
        <v>1399</v>
      </c>
      <c r="P27" s="53"/>
      <c r="Q27" s="242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31870</v>
      </c>
      <c r="D28" s="372"/>
      <c r="E28" s="373"/>
      <c r="F28" s="373"/>
      <c r="G28" s="373"/>
      <c r="H28" s="374"/>
      <c r="I28" s="180"/>
      <c r="J28" s="180"/>
      <c r="K28" s="180"/>
      <c r="L28" s="42">
        <f>'Մ-1-ին Եռ.'!L28+'Մ-2-րդ Եռ.'!L28</f>
        <v>15316</v>
      </c>
      <c r="M28" s="42">
        <f>'Մ-1-ին Եռ.'!M28+'Մ-2-րդ Եռ.'!M28</f>
        <v>442</v>
      </c>
      <c r="N28" s="307"/>
      <c r="O28" s="308"/>
      <c r="P28" s="42">
        <f>'Մ-1-ին Եռ.'!P28+'Մ-2-րդ Եռ.'!P28</f>
        <v>15673</v>
      </c>
      <c r="Q28" s="42">
        <f>'Մ-1-ին Եռ.'!Q28+'Մ-2-րդ Եռ.'!Q28</f>
        <v>389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2458</v>
      </c>
      <c r="D29" s="306"/>
      <c r="E29" s="307"/>
      <c r="F29" s="307"/>
      <c r="G29" s="307"/>
      <c r="H29" s="308"/>
      <c r="I29" s="180"/>
      <c r="J29" s="180"/>
      <c r="K29" s="180"/>
      <c r="L29" s="42">
        <f>'Մ-1-ին Եռ.'!L29+'Մ-2-րդ Եռ.'!L29</f>
        <v>1010</v>
      </c>
      <c r="M29" s="384"/>
      <c r="N29" s="385"/>
      <c r="O29" s="386"/>
      <c r="P29" s="42">
        <f>'Մ-1-ին Եռ.'!P29+'Մ-2-րդ Եռ.'!P29</f>
        <v>1172</v>
      </c>
      <c r="Q29" s="42">
        <f>'Մ-1-ին Եռ.'!Q29+'Մ-2-րդ Եռ.'!Q29</f>
        <v>276</v>
      </c>
      <c r="R29" s="320"/>
      <c r="S29" s="44">
        <f>'Մ-1-ին Եռ.'!S29+'Մ-2-րդ Եռ.'!S29</f>
        <v>1243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182"/>
      <c r="Q30" s="42">
        <f>'Մ-1-ին Եռ.'!Q30+'Մ-2-րդ Եռ.'!Q30</f>
        <v>113</v>
      </c>
      <c r="R30" s="321"/>
      <c r="S30" s="44">
        <f>'Մ-1-ին Եռ.'!S30+'Մ-2-րդ Եռ.'!S30</f>
        <v>1627</v>
      </c>
    </row>
    <row r="31" spans="1:19" ht="22.15" customHeight="1" x14ac:dyDescent="0.3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3"/>
      <c r="R31" s="44">
        <f>'Մ-1-ին Եռ.'!R31+'Մ-2-րդ Եռ.'!R31</f>
        <v>20402</v>
      </c>
      <c r="S31" s="44">
        <f>'Մ-1-ին Եռ.'!S31+'Մ-2-րդ Եռ.'!S31</f>
        <v>2870</v>
      </c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210"/>
      <c r="Q32" s="210"/>
      <c r="R32" s="210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01"/>
      <c r="J33" s="201"/>
      <c r="K33" s="201"/>
      <c r="L33" s="387" t="s">
        <v>17</v>
      </c>
      <c r="M33" s="387"/>
      <c r="N33" s="420" t="s">
        <v>18</v>
      </c>
      <c r="O33" s="421"/>
      <c r="P33" s="211"/>
      <c r="Q33" s="193"/>
      <c r="R33" s="193"/>
      <c r="S33" s="194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00"/>
      <c r="J34" s="200"/>
      <c r="K34" s="200"/>
      <c r="L34" s="408">
        <f>'Մ-1-ին Եռ.'!L34:M34+'Մ-2-րդ Եռ.'!L34:M34</f>
        <v>0</v>
      </c>
      <c r="M34" s="409"/>
      <c r="N34" s="408">
        <f>'Մ-1-ին Եռ.'!N34:O34+'Մ-2-րդ Եռ.'!N34:O34</f>
        <v>0</v>
      </c>
      <c r="O34" s="419"/>
      <c r="P34" s="202"/>
      <c r="Q34" s="195"/>
      <c r="R34" s="195"/>
      <c r="S34" s="188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00"/>
      <c r="J35" s="200"/>
      <c r="K35" s="200"/>
      <c r="L35" s="408">
        <f>'Մ-1-ին Եռ.'!L35:M35+'Մ-2-րդ Եռ.'!L35:M35</f>
        <v>10</v>
      </c>
      <c r="M35" s="409"/>
      <c r="N35" s="408">
        <f>'Մ-1-ին Եռ.'!N35:O35+'Մ-2-րդ Եռ.'!N35:O35</f>
        <v>24</v>
      </c>
      <c r="O35" s="419"/>
      <c r="P35" s="202"/>
      <c r="Q35" s="195"/>
      <c r="R35" s="195"/>
      <c r="S35" s="188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9"/>
      <c r="J36" s="199"/>
      <c r="K36" s="199"/>
      <c r="L36" s="408">
        <f>'Մ-1-ին Եռ.'!L36:M36+'Մ-2-րդ Եռ.'!L36:M36</f>
        <v>0</v>
      </c>
      <c r="M36" s="409"/>
      <c r="N36" s="408">
        <f>'Մ-1-ին Եռ.'!N36:O36+'Մ-2-րդ Եռ.'!N36:O36</f>
        <v>0</v>
      </c>
      <c r="O36" s="419"/>
      <c r="P36" s="212"/>
      <c r="Q36" s="197"/>
      <c r="R36" s="197"/>
      <c r="S36" s="198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'Մ-3-րդ Եռ.'!C8:C9+'Մ-4-րդ Եռ.'!C8:C9</f>
        <v>19766</v>
      </c>
      <c r="D8" s="361">
        <f>D9+E9+F9</f>
        <v>4295</v>
      </c>
      <c r="E8" s="362"/>
      <c r="F8" s="363"/>
      <c r="G8" s="279">
        <f>G9+H9</f>
        <v>95</v>
      </c>
      <c r="H8" s="280"/>
      <c r="I8" s="279">
        <f>I9+J9</f>
        <v>24</v>
      </c>
      <c r="J8" s="280"/>
      <c r="K8" s="186">
        <f>K9</f>
        <v>7</v>
      </c>
      <c r="L8" s="328">
        <f>L9+N9</f>
        <v>8507</v>
      </c>
      <c r="M8" s="329"/>
      <c r="N8" s="329"/>
      <c r="O8" s="330"/>
      <c r="P8" s="185">
        <f>P28</f>
        <v>6779</v>
      </c>
      <c r="Q8" s="184">
        <f t="shared" ref="Q8" si="0">SUM(Q29:Q30)</f>
        <v>145</v>
      </c>
      <c r="R8" s="314">
        <f>S31+R31</f>
        <v>7500</v>
      </c>
      <c r="S8" s="280"/>
    </row>
    <row r="9" spans="1:19" ht="18.75" customHeight="1" x14ac:dyDescent="0.3">
      <c r="A9" s="335"/>
      <c r="B9" s="337"/>
      <c r="C9" s="280"/>
      <c r="D9" s="28">
        <f>SUM(D10:D25)</f>
        <v>4106</v>
      </c>
      <c r="E9" s="18">
        <f>E10+E12+E14+E15</f>
        <v>62</v>
      </c>
      <c r="F9" s="18">
        <f>F10+F12+F14+F15</f>
        <v>127</v>
      </c>
      <c r="G9" s="43">
        <f>'Մ-3-րդ Եռ.'!G9+'Մ-4-րդ Եռ.'!G9</f>
        <v>55</v>
      </c>
      <c r="H9" s="43">
        <f>'Մ-3-րդ Եռ.'!H9+'Մ-4-րդ Եռ.'!H9</f>
        <v>40</v>
      </c>
      <c r="I9" s="43">
        <f>'Մ-3-րդ Եռ.'!I9+'Մ-4-րդ Եռ.'!I9</f>
        <v>10</v>
      </c>
      <c r="J9" s="43">
        <f>'Մ-3-րդ Եռ.'!J9+'Մ-4-րդ Եռ.'!J9</f>
        <v>14</v>
      </c>
      <c r="K9" s="43">
        <f>'Մ-3-րդ Եռ.'!K9+'Մ-4-րդ Եռ.'!K9</f>
        <v>7</v>
      </c>
      <c r="L9" s="315">
        <f>L11+M11</f>
        <v>5129</v>
      </c>
      <c r="M9" s="316"/>
      <c r="N9" s="317">
        <f>N27</f>
        <v>3378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2">
        <f>'Մ-3-րդ Եռ.'!D10+'Մ-4-րդ Եռ.'!D10</f>
        <v>47</v>
      </c>
      <c r="E10" s="42">
        <f>'Մ-3-րդ Եռ.'!E10+'Մ-4-րդ Եռ.'!E10</f>
        <v>49</v>
      </c>
      <c r="F10" s="42">
        <f>'Մ-3-րդ Եռ.'!F10+'Մ-4-րդ Եռ.'!F10</f>
        <v>86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'Մ-3-րդ Եռ.'!D11+'Մ-4-րդ Եռ.'!D11</f>
        <v>102</v>
      </c>
      <c r="E11" s="65"/>
      <c r="F11" s="82"/>
      <c r="G11" s="283"/>
      <c r="H11" s="284"/>
      <c r="I11" s="283"/>
      <c r="J11" s="284"/>
      <c r="K11" s="195"/>
      <c r="L11" s="28">
        <f>'Մ-3-րդ Եռ.'!L11+'Մ-4-րդ Եռ.'!L11</f>
        <v>4891</v>
      </c>
      <c r="M11" s="28">
        <f>'Մ-3-րդ Եռ.'!M11+'Մ-4-րդ Եռ.'!M11</f>
        <v>238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'Մ-3-րդ Եռ.'!D12+'Մ-4-րդ Եռ.'!D12</f>
        <v>17</v>
      </c>
      <c r="E12" s="42">
        <f>'Մ-3-րդ Եռ.'!E12+'Մ-4-րդ Եռ.'!E12</f>
        <v>4</v>
      </c>
      <c r="F12" s="42">
        <f>'Մ-3-րդ Եռ.'!F12+'Մ-4-րդ Եռ.'!F12</f>
        <v>5</v>
      </c>
      <c r="G12" s="283"/>
      <c r="H12" s="284"/>
      <c r="I12" s="283"/>
      <c r="J12" s="284"/>
      <c r="K12" s="195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'Մ-3-րդ Եռ.'!D13+'Մ-4-րդ Եռ.'!D13</f>
        <v>28</v>
      </c>
      <c r="E13" s="66"/>
      <c r="F13" s="82"/>
      <c r="G13" s="283"/>
      <c r="H13" s="284"/>
      <c r="I13" s="283"/>
      <c r="J13" s="284"/>
      <c r="K13" s="195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'Մ-3-րդ Եռ.'!D14+'Մ-4-րդ Եռ.'!D14</f>
        <v>3</v>
      </c>
      <c r="E14" s="42">
        <f>'Մ-3-րդ Եռ.'!E14+'Մ-4-րդ Եռ.'!E14</f>
        <v>5</v>
      </c>
      <c r="F14" s="42">
        <f>'Մ-3-րդ Եռ.'!F14+'Մ-4-րդ Եռ.'!F14</f>
        <v>28</v>
      </c>
      <c r="G14" s="283"/>
      <c r="H14" s="284"/>
      <c r="I14" s="283"/>
      <c r="J14" s="284"/>
      <c r="K14" s="195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'Մ-3-րդ Եռ.'!D15+'Մ-4-րդ Եռ.'!D15</f>
        <v>3</v>
      </c>
      <c r="E15" s="42">
        <f>'Մ-3-րդ Եռ.'!E15+'Մ-4-րդ Եռ.'!E15</f>
        <v>4</v>
      </c>
      <c r="F15" s="42">
        <f>'Մ-3-րդ Եռ.'!F15+'Մ-4-րդ Եռ.'!F15</f>
        <v>8</v>
      </c>
      <c r="G15" s="283"/>
      <c r="H15" s="284"/>
      <c r="I15" s="283"/>
      <c r="J15" s="284"/>
      <c r="K15" s="195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'Մ-3-րդ Եռ.'!D16+'Մ-4-րդ Եռ.'!D16</f>
        <v>8</v>
      </c>
      <c r="E16" s="66"/>
      <c r="F16" s="187"/>
      <c r="G16" s="283"/>
      <c r="H16" s="284"/>
      <c r="I16" s="283"/>
      <c r="J16" s="284"/>
      <c r="K16" s="195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'Մ-3-րդ Եռ.'!D17+'Մ-4-րդ Եռ.'!D17</f>
        <v>3</v>
      </c>
      <c r="E17" s="66"/>
      <c r="F17" s="187"/>
      <c r="G17" s="283"/>
      <c r="H17" s="284"/>
      <c r="I17" s="283"/>
      <c r="J17" s="284"/>
      <c r="K17" s="195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'Մ-3-րդ Եռ.'!D18+'Մ-4-րդ Եռ.'!D18</f>
        <v>197</v>
      </c>
      <c r="E18" s="66"/>
      <c r="F18" s="187"/>
      <c r="G18" s="283"/>
      <c r="H18" s="284"/>
      <c r="I18" s="283"/>
      <c r="J18" s="284"/>
      <c r="K18" s="195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'Մ-3-րդ Եռ.'!D19+'Մ-4-րդ Եռ.'!D19</f>
        <v>70</v>
      </c>
      <c r="E19" s="66"/>
      <c r="F19" s="187"/>
      <c r="G19" s="283"/>
      <c r="H19" s="284"/>
      <c r="I19" s="283"/>
      <c r="J19" s="284"/>
      <c r="K19" s="195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9" t="s">
        <v>31</v>
      </c>
      <c r="B20" s="190"/>
      <c r="C20" s="191"/>
      <c r="D20" s="42">
        <f>'Մ-3-րդ Եռ.'!D20+'Մ-4-րդ Եռ.'!D20</f>
        <v>492</v>
      </c>
      <c r="E20" s="66"/>
      <c r="F20" s="187"/>
      <c r="G20" s="283"/>
      <c r="H20" s="284"/>
      <c r="I20" s="283"/>
      <c r="J20" s="284"/>
      <c r="K20" s="195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2">
        <f>'Մ-3-րդ Եռ.'!D21+'Մ-4-րդ Եռ.'!D21</f>
        <v>1236</v>
      </c>
      <c r="E21" s="66"/>
      <c r="F21" s="187"/>
      <c r="G21" s="283"/>
      <c r="H21" s="284"/>
      <c r="I21" s="283"/>
      <c r="J21" s="284"/>
      <c r="K21" s="195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2">
        <f>'Մ-3-րդ Եռ.'!D22+'Մ-4-րդ Եռ.'!D22</f>
        <v>307</v>
      </c>
      <c r="E22" s="66"/>
      <c r="F22" s="187"/>
      <c r="G22" s="283"/>
      <c r="H22" s="284"/>
      <c r="I22" s="283"/>
      <c r="J22" s="284"/>
      <c r="K22" s="195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2">
        <f>'Մ-3-րդ Եռ.'!D23+'Մ-4-րդ Եռ.'!D23</f>
        <v>375</v>
      </c>
      <c r="E23" s="66"/>
      <c r="F23" s="187"/>
      <c r="G23" s="283"/>
      <c r="H23" s="284"/>
      <c r="I23" s="283"/>
      <c r="J23" s="284"/>
      <c r="K23" s="195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2">
        <f>'Մ-3-րդ Եռ.'!D24+'Մ-4-րդ Եռ.'!D24</f>
        <v>1187</v>
      </c>
      <c r="E24" s="66"/>
      <c r="F24" s="187"/>
      <c r="G24" s="283"/>
      <c r="H24" s="284"/>
      <c r="I24" s="283"/>
      <c r="J24" s="284"/>
      <c r="K24" s="195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2">
        <f>'Մ-3-րդ Եռ.'!D25+'Մ-4-րդ Եռ.'!D25</f>
        <v>31</v>
      </c>
      <c r="E25" s="67"/>
      <c r="F25" s="187"/>
      <c r="G25" s="283"/>
      <c r="H25" s="284"/>
      <c r="I25" s="283"/>
      <c r="J25" s="284"/>
      <c r="K25" s="195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5053</v>
      </c>
      <c r="D27" s="306"/>
      <c r="E27" s="307"/>
      <c r="F27" s="307"/>
      <c r="G27" s="307"/>
      <c r="H27" s="308"/>
      <c r="I27" s="180"/>
      <c r="J27" s="180"/>
      <c r="K27" s="180"/>
      <c r="L27" s="42">
        <f>'Մ-3-րդ Եռ.'!L27+'Մ-4-րդ Եռ.'!L27</f>
        <v>612</v>
      </c>
      <c r="M27" s="42">
        <f>'Մ-3-րդ Եռ.'!M27+'Մ-4-րդ Եռ.'!M27</f>
        <v>8</v>
      </c>
      <c r="N27" s="42">
        <f>'Մ-3-րդ Եռ.'!N27+'Մ-4-րդ Եռ.'!N27</f>
        <v>3378</v>
      </c>
      <c r="O27" s="42">
        <f>'Մ-3-րդ Եռ.'!O27+'Մ-4-րդ Եռ.'!O27</f>
        <v>1055</v>
      </c>
      <c r="P27" s="53"/>
      <c r="Q27" s="242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L28+M28+P28+Q28+E9+F9+G8+I8+K8</f>
        <v>11748</v>
      </c>
      <c r="D28" s="372"/>
      <c r="E28" s="373"/>
      <c r="F28" s="373"/>
      <c r="G28" s="373"/>
      <c r="H28" s="374"/>
      <c r="I28" s="180"/>
      <c r="J28" s="180"/>
      <c r="K28" s="180"/>
      <c r="L28" s="42">
        <f>'Մ-3-րդ Եռ.'!L28+'Մ-4-րդ Եռ.'!L28</f>
        <v>4279</v>
      </c>
      <c r="M28" s="42">
        <f>'Մ-3-րդ Եռ.'!M28+'Մ-4-րդ Եռ.'!M28</f>
        <v>230</v>
      </c>
      <c r="N28" s="307"/>
      <c r="O28" s="308"/>
      <c r="P28" s="42">
        <f>'Մ-3-րդ Եռ.'!P28+'Մ-4-րդ Եռ.'!P28</f>
        <v>6779</v>
      </c>
      <c r="Q28" s="42">
        <f>'Մ-3-րդ Եռ.'!Q28+'Մ-4-րդ Եռ.'!Q28</f>
        <v>145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1200</v>
      </c>
      <c r="D29" s="306"/>
      <c r="E29" s="307"/>
      <c r="F29" s="307"/>
      <c r="G29" s="307"/>
      <c r="H29" s="308"/>
      <c r="I29" s="180"/>
      <c r="J29" s="180"/>
      <c r="K29" s="180"/>
      <c r="L29" s="42">
        <f>'Մ-3-րդ Եռ.'!L29+'Մ-4-րդ Եռ.'!L29</f>
        <v>636</v>
      </c>
      <c r="M29" s="384"/>
      <c r="N29" s="385"/>
      <c r="O29" s="386"/>
      <c r="P29" s="42">
        <f>'Մ-3-րդ Եռ.'!P29+'Մ-4-րդ Եռ.'!P29</f>
        <v>473</v>
      </c>
      <c r="Q29" s="42">
        <f>'Մ-3-րդ Եռ.'!Q29+'Մ-4-րդ Եռ.'!Q29</f>
        <v>91</v>
      </c>
      <c r="R29" s="320"/>
      <c r="S29" s="44">
        <f>'Մ-3-րդ Եռ.'!S29+'Մ-4-րդ Եռ.'!S29</f>
        <v>530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182"/>
      <c r="Q30" s="42">
        <f>'Մ-3-րդ Եռ.'!Q30+'Մ-4-րդ Եռ.'!Q30</f>
        <v>54</v>
      </c>
      <c r="R30" s="321"/>
      <c r="S30" s="44">
        <f>'Մ-3-րդ Եռ.'!S30+'Մ-4-րդ Եռ.'!S30</f>
        <v>667</v>
      </c>
    </row>
    <row r="31" spans="1:19" ht="22.15" customHeight="1" x14ac:dyDescent="0.3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3"/>
      <c r="R31" s="44">
        <f>'Մ-3-րդ Եռ.'!R31+'Մ-4-րդ Եռ.'!R31</f>
        <v>6303</v>
      </c>
      <c r="S31" s="44">
        <f>'Մ-3-րդ Եռ.'!S31+'Մ-4-րդ Եռ.'!S31</f>
        <v>1197</v>
      </c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154"/>
      <c r="Q32" s="154"/>
      <c r="R32" s="154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01"/>
      <c r="J33" s="201"/>
      <c r="K33" s="201"/>
      <c r="L33" s="387" t="s">
        <v>17</v>
      </c>
      <c r="M33" s="387"/>
      <c r="N33" s="422" t="s">
        <v>18</v>
      </c>
      <c r="O33" s="423"/>
      <c r="P33" s="195"/>
      <c r="Q33" s="195"/>
      <c r="R33" s="195"/>
      <c r="S33" s="194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00"/>
      <c r="J34" s="200"/>
      <c r="K34" s="200"/>
      <c r="L34" s="408">
        <f>'Մ-3-րդ Եռ.'!L34:M34+'Մ-4-րդ Եռ.'!L34:M34</f>
        <v>0</v>
      </c>
      <c r="M34" s="409"/>
      <c r="N34" s="408">
        <f>'Մ-3-րդ Եռ.'!N34:O34+'Մ-4-րդ Եռ.'!N34:O34</f>
        <v>0</v>
      </c>
      <c r="O34" s="409"/>
      <c r="P34" s="195"/>
      <c r="Q34" s="195"/>
      <c r="R34" s="195"/>
      <c r="S34" s="188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00"/>
      <c r="J35" s="200"/>
      <c r="K35" s="200"/>
      <c r="L35" s="408">
        <f>'Մ-3-րդ Եռ.'!L35:M35+'Մ-4-րդ Եռ.'!L35:M35</f>
        <v>3</v>
      </c>
      <c r="M35" s="409"/>
      <c r="N35" s="408">
        <f>'Մ-3-րդ Եռ.'!N35:O35+'Մ-4-րդ Եռ.'!N35:O35</f>
        <v>5</v>
      </c>
      <c r="O35" s="409"/>
      <c r="P35" s="235"/>
      <c r="Q35" s="195"/>
      <c r="R35" s="195"/>
      <c r="S35" s="188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9"/>
      <c r="J36" s="199"/>
      <c r="K36" s="199"/>
      <c r="L36" s="408">
        <f>'Մ-3-րդ Եռ.'!L36:M36+'Մ-4-րդ Եռ.'!L36:M36</f>
        <v>0</v>
      </c>
      <c r="M36" s="409"/>
      <c r="N36" s="408">
        <f>'Մ-3-րդ Եռ.'!N36:O36+'Մ-4-րդ Եռ.'!N36:O36</f>
        <v>0</v>
      </c>
      <c r="O36" s="409"/>
      <c r="P36" s="235"/>
      <c r="Q36" s="197"/>
      <c r="R36" s="197"/>
      <c r="S36" s="198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5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88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57</v>
      </c>
      <c r="F7" s="34" t="s">
        <v>58</v>
      </c>
      <c r="G7" s="34" t="s">
        <v>23</v>
      </c>
      <c r="H7" s="36" t="s">
        <v>22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'Մ-1-ին կիս.'!C8:C9+'Մ-2-րդ կիս.'!C8:C9</f>
        <v>76068</v>
      </c>
      <c r="D8" s="361">
        <f>'Մ-1-ին կիս.'!D8:F8+'Մ-2-րդ կիս.'!D8:F8</f>
        <v>21335</v>
      </c>
      <c r="E8" s="362"/>
      <c r="F8" s="363"/>
      <c r="G8" s="279">
        <f>G9+H9</f>
        <v>268</v>
      </c>
      <c r="H8" s="280"/>
      <c r="I8" s="279">
        <f>I9+J9</f>
        <v>58</v>
      </c>
      <c r="J8" s="280"/>
      <c r="K8" s="186">
        <f>K9</f>
        <v>22</v>
      </c>
      <c r="L8" s="328">
        <f>L9+N9</f>
        <v>31606</v>
      </c>
      <c r="M8" s="329"/>
      <c r="N8" s="329"/>
      <c r="O8" s="330"/>
      <c r="P8" s="185">
        <f>P28</f>
        <v>22452</v>
      </c>
      <c r="Q8" s="184">
        <f t="shared" ref="Q8" si="0">SUM(Q29:Q30)</f>
        <v>534</v>
      </c>
      <c r="R8" s="314">
        <f>S31+R31</f>
        <v>30772</v>
      </c>
      <c r="S8" s="280"/>
    </row>
    <row r="9" spans="1:19" ht="18.75" customHeight="1" x14ac:dyDescent="0.3">
      <c r="A9" s="335"/>
      <c r="B9" s="337"/>
      <c r="C9" s="280"/>
      <c r="D9" s="28">
        <f>SUM(D10:D25)</f>
        <v>20906</v>
      </c>
      <c r="E9" s="18">
        <f>E10+E12+E14+E15</f>
        <v>133</v>
      </c>
      <c r="F9" s="18">
        <f>F10+F12+F14+F15</f>
        <v>296</v>
      </c>
      <c r="G9" s="43">
        <f>'Մ-1-ին կիս.'!G9+'Մ-2-րդ կիս.'!G9</f>
        <v>167</v>
      </c>
      <c r="H9" s="43">
        <f>'Մ-1-ին կիս.'!H9+'Մ-2-րդ կիս.'!H9</f>
        <v>101</v>
      </c>
      <c r="I9" s="43">
        <f>'Մ-1-ին կիս.'!I9+'Մ-2-րդ կիս.'!I9</f>
        <v>15</v>
      </c>
      <c r="J9" s="43">
        <f>'Մ-1-ին կիս.'!J9+'Մ-2-րդ կիս.'!J9</f>
        <v>43</v>
      </c>
      <c r="K9" s="43">
        <f>'Մ-1-ին կիս.'!K9+'Մ-2-րդ կիս.'!K9</f>
        <v>22</v>
      </c>
      <c r="L9" s="315">
        <f>L11+M11</f>
        <v>22832</v>
      </c>
      <c r="M9" s="316"/>
      <c r="N9" s="317">
        <f>N27</f>
        <v>8774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77</v>
      </c>
      <c r="B10" s="286"/>
      <c r="C10" s="287"/>
      <c r="D10" s="42">
        <f>'Մ-1-ին կիս.'!D10+'Մ-2-րդ կիս.'!D10</f>
        <v>175</v>
      </c>
      <c r="E10" s="42">
        <f>'Մ-1-ին կիս.'!E10+'Մ-2-րդ կիս.'!E10</f>
        <v>109</v>
      </c>
      <c r="F10" s="42">
        <f>'Մ-1-ին կիս.'!F10+'Մ-2-րդ կիս.'!F10</f>
        <v>233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2">
        <f>'Մ-1-ին կիս.'!D11+'Մ-2-րդ կիս.'!D11</f>
        <v>251</v>
      </c>
      <c r="E11" s="65"/>
      <c r="F11" s="82"/>
      <c r="G11" s="283"/>
      <c r="H11" s="284"/>
      <c r="I11" s="283"/>
      <c r="J11" s="284"/>
      <c r="K11" s="195"/>
      <c r="L11" s="28">
        <f>'Մ-1-ին կիս.'!L11+'Մ-2-րդ կիս.'!L11</f>
        <v>22085</v>
      </c>
      <c r="M11" s="28">
        <f>'Մ-1-ին կիս.'!M11+'Մ-2-րդ կիս.'!M11</f>
        <v>747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2">
        <f>'Մ-1-ին կիս.'!D12+'Մ-2-րդ կիս.'!D12</f>
        <v>44</v>
      </c>
      <c r="E12" s="42">
        <f>'Մ-1-ին կիս.'!E12+'Մ-2-րդ կիս.'!E12</f>
        <v>10</v>
      </c>
      <c r="F12" s="42">
        <f>'Մ-1-ին կիս.'!F12+'Մ-2-րդ կիս.'!F12</f>
        <v>21</v>
      </c>
      <c r="G12" s="283"/>
      <c r="H12" s="284"/>
      <c r="I12" s="283"/>
      <c r="J12" s="284"/>
      <c r="K12" s="195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2">
        <f>'Մ-1-ին կիս.'!D13+'Մ-2-րդ կիս.'!D13</f>
        <v>59</v>
      </c>
      <c r="E13" s="66"/>
      <c r="F13" s="82"/>
      <c r="G13" s="283"/>
      <c r="H13" s="284"/>
      <c r="I13" s="283"/>
      <c r="J13" s="284"/>
      <c r="K13" s="195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2">
        <f>'Մ-1-ին կիս.'!D14+'Մ-2-րդ կիս.'!D14</f>
        <v>6</v>
      </c>
      <c r="E14" s="42">
        <f>'Մ-1-ին կիս.'!E14+'Մ-2-րդ կիս.'!E14</f>
        <v>5</v>
      </c>
      <c r="F14" s="42">
        <f>'Մ-1-ին կիս.'!F14+'Մ-2-րդ կիս.'!F14</f>
        <v>28</v>
      </c>
      <c r="G14" s="283"/>
      <c r="H14" s="284"/>
      <c r="I14" s="283"/>
      <c r="J14" s="284"/>
      <c r="K14" s="195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2">
        <f>'Մ-1-ին կիս.'!D15+'Մ-2-րդ կիս.'!D15</f>
        <v>9</v>
      </c>
      <c r="E15" s="42">
        <f>'Մ-1-ին կիս.'!E15+'Մ-2-րդ կիս.'!E15</f>
        <v>9</v>
      </c>
      <c r="F15" s="42">
        <f>'Մ-1-ին կիս.'!F15+'Մ-2-րդ կիս.'!F15</f>
        <v>14</v>
      </c>
      <c r="G15" s="283"/>
      <c r="H15" s="284"/>
      <c r="I15" s="283"/>
      <c r="J15" s="284"/>
      <c r="K15" s="195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2">
        <f>'Մ-1-ին կիս.'!D16+'Մ-2-րդ կիս.'!D16</f>
        <v>23</v>
      </c>
      <c r="E16" s="66"/>
      <c r="F16" s="187"/>
      <c r="G16" s="283"/>
      <c r="H16" s="284"/>
      <c r="I16" s="283"/>
      <c r="J16" s="284"/>
      <c r="K16" s="195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2">
        <f>'Մ-1-ին կիս.'!D17+'Մ-2-րդ կիս.'!D17</f>
        <v>87</v>
      </c>
      <c r="E17" s="66"/>
      <c r="F17" s="187"/>
      <c r="G17" s="283"/>
      <c r="H17" s="284"/>
      <c r="I17" s="283"/>
      <c r="J17" s="284"/>
      <c r="K17" s="195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2">
        <f>'Մ-1-ին կիս.'!D18+'Մ-2-րդ կիս.'!D18</f>
        <v>597</v>
      </c>
      <c r="E18" s="66"/>
      <c r="F18" s="187"/>
      <c r="G18" s="283"/>
      <c r="H18" s="284"/>
      <c r="I18" s="283"/>
      <c r="J18" s="284"/>
      <c r="K18" s="195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2">
        <f>'Մ-1-ին կիս.'!D19+'Մ-2-րդ կիս.'!D19</f>
        <v>374</v>
      </c>
      <c r="E19" s="66"/>
      <c r="F19" s="187"/>
      <c r="G19" s="283"/>
      <c r="H19" s="284"/>
      <c r="I19" s="283"/>
      <c r="J19" s="284"/>
      <c r="K19" s="195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189" t="s">
        <v>31</v>
      </c>
      <c r="B20" s="190"/>
      <c r="C20" s="191"/>
      <c r="D20" s="42">
        <f>'Մ-1-ին կիս.'!D20+'Մ-2-րդ կիս.'!D20</f>
        <v>2638</v>
      </c>
      <c r="E20" s="66"/>
      <c r="F20" s="187"/>
      <c r="G20" s="283"/>
      <c r="H20" s="284"/>
      <c r="I20" s="283"/>
      <c r="J20" s="284"/>
      <c r="K20" s="195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x14ac:dyDescent="0.3">
      <c r="A21" s="285" t="s">
        <v>32</v>
      </c>
      <c r="B21" s="286"/>
      <c r="C21" s="410"/>
      <c r="D21" s="42">
        <f>'Մ-1-ին կիս.'!D21+'Մ-2-րդ կիս.'!D21</f>
        <v>7332</v>
      </c>
      <c r="E21" s="66"/>
      <c r="F21" s="187"/>
      <c r="G21" s="283"/>
      <c r="H21" s="284"/>
      <c r="I21" s="283"/>
      <c r="J21" s="284"/>
      <c r="K21" s="195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410"/>
      <c r="D22" s="42">
        <f>'Մ-1-ին կիս.'!D22+'Մ-2-րդ կիս.'!D22</f>
        <v>622</v>
      </c>
      <c r="E22" s="66"/>
      <c r="F22" s="187"/>
      <c r="G22" s="283"/>
      <c r="H22" s="284"/>
      <c r="I22" s="283"/>
      <c r="J22" s="284"/>
      <c r="K22" s="195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410"/>
      <c r="D23" s="42">
        <f>'Մ-1-ին կիս.'!D23+'Մ-2-րդ կիս.'!D23</f>
        <v>2246</v>
      </c>
      <c r="E23" s="66"/>
      <c r="F23" s="187"/>
      <c r="G23" s="283"/>
      <c r="H23" s="284"/>
      <c r="I23" s="283"/>
      <c r="J23" s="284"/>
      <c r="K23" s="195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410"/>
      <c r="D24" s="42">
        <f>'Մ-1-ին կիս.'!D24+'Մ-2-րդ կիս.'!D24</f>
        <v>6412</v>
      </c>
      <c r="E24" s="66"/>
      <c r="F24" s="187"/>
      <c r="G24" s="283"/>
      <c r="H24" s="284"/>
      <c r="I24" s="283"/>
      <c r="J24" s="284"/>
      <c r="K24" s="195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410"/>
      <c r="D25" s="42">
        <f>'Մ-1-ին կիս.'!D25+'Մ-2-րդ կիս.'!D25</f>
        <v>31</v>
      </c>
      <c r="E25" s="67"/>
      <c r="F25" s="187"/>
      <c r="G25" s="283"/>
      <c r="H25" s="284"/>
      <c r="I25" s="283"/>
      <c r="J25" s="284"/>
      <c r="K25" s="195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13793</v>
      </c>
      <c r="D27" s="306"/>
      <c r="E27" s="307"/>
      <c r="F27" s="307"/>
      <c r="G27" s="307"/>
      <c r="H27" s="308"/>
      <c r="I27" s="180"/>
      <c r="J27" s="180"/>
      <c r="K27" s="180"/>
      <c r="L27" s="42">
        <f>'Մ-1-ին կիս.'!L27+'Մ-2-րդ կիս.'!L27</f>
        <v>2490</v>
      </c>
      <c r="M27" s="42">
        <f>'Մ-1-ին կիս.'!M27+'Մ-2-րդ կիս.'!M27</f>
        <v>75</v>
      </c>
      <c r="N27" s="42">
        <f>'Մ-1-ին կիս.'!N27+'Մ-2-րդ կիս.'!N27</f>
        <v>8774</v>
      </c>
      <c r="O27" s="42">
        <f>'Մ-1-ին կիս.'!O27+'Մ-2-րդ կիս.'!O27</f>
        <v>2454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L28+M28+P28+E9+F9+G8+I8+K8</f>
        <v>43496</v>
      </c>
      <c r="D28" s="372"/>
      <c r="E28" s="373"/>
      <c r="F28" s="373"/>
      <c r="G28" s="373"/>
      <c r="H28" s="374"/>
      <c r="I28" s="180"/>
      <c r="J28" s="180"/>
      <c r="K28" s="180"/>
      <c r="L28" s="42">
        <f>'Մ-1-ին կիս.'!L28+'Մ-2-րդ կիս.'!L28</f>
        <v>19595</v>
      </c>
      <c r="M28" s="42">
        <f>'Մ-1-ին կիս.'!M28+'Մ-2-րդ կիս.'!M28</f>
        <v>672</v>
      </c>
      <c r="N28" s="307"/>
      <c r="O28" s="308"/>
      <c r="P28" s="42">
        <f>'Մ-1-ին կիս.'!P28+'Մ-2-րդ կիս.'!P28</f>
        <v>22452</v>
      </c>
      <c r="Q28" s="42">
        <f>'Մ-1-ին կիս.'!Q28+'Մ-2-րդ կիս.'!Q28</f>
        <v>534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3658</v>
      </c>
      <c r="D29" s="306"/>
      <c r="E29" s="307"/>
      <c r="F29" s="307"/>
      <c r="G29" s="307"/>
      <c r="H29" s="308"/>
      <c r="I29" s="180"/>
      <c r="J29" s="180"/>
      <c r="K29" s="180"/>
      <c r="L29" s="42">
        <f>'Մ-1-ին կիս.'!L29+'Մ-2-րդ կիս.'!L29</f>
        <v>1646</v>
      </c>
      <c r="M29" s="384"/>
      <c r="N29" s="385"/>
      <c r="O29" s="386"/>
      <c r="P29" s="42">
        <f>'Մ-1-ին կիս.'!P29+'Մ-2-րդ կիս.'!P29</f>
        <v>1645</v>
      </c>
      <c r="Q29" s="42">
        <f>'Մ-1-ին կիս.'!Q29+'Մ-2-րդ կիս.'!Q29</f>
        <v>367</v>
      </c>
      <c r="R29" s="320"/>
      <c r="S29" s="44">
        <f>'Մ-1-ին կիս.'!S29+'Մ-2-րդ կիս.'!S29</f>
        <v>1773</v>
      </c>
    </row>
    <row r="30" spans="1:19" ht="34.5" customHeight="1" thickBot="1" x14ac:dyDescent="0.35">
      <c r="A30" s="370" t="s">
        <v>9</v>
      </c>
      <c r="B30" s="371"/>
      <c r="C30" s="10"/>
      <c r="D30" s="306"/>
      <c r="E30" s="307"/>
      <c r="F30" s="307"/>
      <c r="G30" s="307"/>
      <c r="H30" s="308"/>
      <c r="I30" s="92"/>
      <c r="J30" s="92"/>
      <c r="K30" s="92"/>
      <c r="L30" s="381"/>
      <c r="M30" s="382"/>
      <c r="N30" s="382"/>
      <c r="O30" s="383"/>
      <c r="P30" s="182"/>
      <c r="Q30" s="42">
        <f>'Մ-1-ին կիս.'!Q30+'Մ-2-րդ կիս.'!Q30</f>
        <v>167</v>
      </c>
      <c r="R30" s="321"/>
      <c r="S30" s="44">
        <f>'Մ-1-ին կիս.'!S30+'Մ-2-րդ կիս.'!S30</f>
        <v>2294</v>
      </c>
    </row>
    <row r="31" spans="1:19" ht="22.15" customHeight="1" x14ac:dyDescent="0.3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3"/>
      <c r="R31" s="44">
        <f>'Մ-1-ին կիս.'!R31+'Մ-2-րդ կիս.'!R31</f>
        <v>26705</v>
      </c>
      <c r="S31" s="44">
        <f>'Մ-1-ին կիս.'!S31+'Մ-2-րդ կիս.'!S31</f>
        <v>4067</v>
      </c>
    </row>
    <row r="32" spans="1:19" ht="12" customHeight="1" thickBot="1" x14ac:dyDescent="0.35">
      <c r="A32" s="9"/>
      <c r="B32" s="32"/>
      <c r="C32" s="32"/>
      <c r="D32" s="46"/>
      <c r="E32" s="46"/>
      <c r="F32" s="46"/>
      <c r="G32" s="46"/>
      <c r="H32" s="46"/>
      <c r="I32" s="41"/>
      <c r="J32" s="41"/>
      <c r="K32" s="32"/>
      <c r="L32" s="32"/>
      <c r="M32" s="32"/>
      <c r="N32" s="32"/>
      <c r="O32" s="32"/>
      <c r="P32" s="210"/>
      <c r="Q32" s="210"/>
      <c r="R32" s="210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01"/>
      <c r="J33" s="201"/>
      <c r="K33" s="201"/>
      <c r="L33" s="387" t="s">
        <v>17</v>
      </c>
      <c r="M33" s="387"/>
      <c r="N33" s="422" t="s">
        <v>18</v>
      </c>
      <c r="O33" s="423"/>
      <c r="P33" s="205"/>
      <c r="Q33" s="205"/>
      <c r="R33" s="205"/>
      <c r="S33" s="206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00"/>
      <c r="J34" s="200"/>
      <c r="K34" s="200"/>
      <c r="L34" s="408">
        <f>'Մ-1-ին կիս.'!L34:M34+'Մ-2-րդ կիս.'!L34:M34</f>
        <v>0</v>
      </c>
      <c r="M34" s="409"/>
      <c r="N34" s="408">
        <f>'Մ-1-ին կիս.'!N34:O34+'Մ-2-րդ կիս.'!N34:O34</f>
        <v>0</v>
      </c>
      <c r="O34" s="409"/>
      <c r="P34" s="207"/>
      <c r="Q34" s="207"/>
      <c r="R34" s="207"/>
      <c r="S34" s="20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00"/>
      <c r="J35" s="200"/>
      <c r="K35" s="200"/>
      <c r="L35" s="408">
        <f>'Մ-1-ին կիս.'!L35:M35+'Մ-2-րդ կիս.'!L35:M35</f>
        <v>13</v>
      </c>
      <c r="M35" s="409"/>
      <c r="N35" s="408">
        <f>'Մ-1-ին կիս.'!N35:O35+'Մ-2-րդ կիս.'!N35:O35</f>
        <v>29</v>
      </c>
      <c r="O35" s="409"/>
      <c r="P35" s="207"/>
      <c r="Q35" s="207"/>
      <c r="R35" s="207"/>
      <c r="S35" s="20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99"/>
      <c r="J36" s="199"/>
      <c r="K36" s="199"/>
      <c r="L36" s="408">
        <f>'Մ-1-ին կիս.'!L36:M36+'Մ-2-րդ կիս.'!L36:M36</f>
        <v>0</v>
      </c>
      <c r="M36" s="409"/>
      <c r="N36" s="408">
        <f>'Մ-1-ին կիս.'!N36:O36+'Մ-2-րդ կիս.'!N36:O36</f>
        <v>0</v>
      </c>
      <c r="O36" s="409"/>
      <c r="P36" s="208"/>
      <c r="Q36" s="208"/>
      <c r="R36" s="208"/>
      <c r="S36" s="209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zoomScale="106" zoomScaleNormal="106" zoomScaleSheetLayoutView="100" workbookViewId="0">
      <selection activeCell="Q29" sqref="Q29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90" t="s">
        <v>51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6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11386</v>
      </c>
      <c r="D8" s="361">
        <f>D9+E9+F9</f>
        <v>3521</v>
      </c>
      <c r="E8" s="362"/>
      <c r="F8" s="363"/>
      <c r="G8" s="279">
        <f>G9+H9</f>
        <v>35</v>
      </c>
      <c r="H8" s="280"/>
      <c r="I8" s="279">
        <f>I9+J9</f>
        <v>9</v>
      </c>
      <c r="J8" s="280"/>
      <c r="K8" s="97">
        <f>K9</f>
        <v>1</v>
      </c>
      <c r="L8" s="328">
        <f>L9+N9</f>
        <v>5008</v>
      </c>
      <c r="M8" s="329"/>
      <c r="N8" s="329"/>
      <c r="O8" s="330"/>
      <c r="P8" s="61">
        <f>P28</f>
        <v>2771</v>
      </c>
      <c r="Q8" s="60">
        <f>Q28</f>
        <v>86</v>
      </c>
      <c r="R8" s="314">
        <f>S31+R31</f>
        <v>4094</v>
      </c>
      <c r="S8" s="280"/>
    </row>
    <row r="9" spans="1:19" ht="18.75" customHeight="1" x14ac:dyDescent="0.3">
      <c r="A9" s="335"/>
      <c r="B9" s="337"/>
      <c r="C9" s="280"/>
      <c r="D9" s="28">
        <f>SUM(D10:D25)</f>
        <v>3419</v>
      </c>
      <c r="E9" s="18">
        <f>E10</f>
        <v>18</v>
      </c>
      <c r="F9" s="18">
        <f>F10+F12+F14+F15</f>
        <v>84</v>
      </c>
      <c r="G9" s="4">
        <v>22</v>
      </c>
      <c r="H9" s="20">
        <v>13</v>
      </c>
      <c r="I9" s="4">
        <v>3</v>
      </c>
      <c r="J9" s="20">
        <v>6</v>
      </c>
      <c r="K9" s="89">
        <v>1</v>
      </c>
      <c r="L9" s="315">
        <f>L11+M11</f>
        <v>3743</v>
      </c>
      <c r="M9" s="316"/>
      <c r="N9" s="317">
        <v>1265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17</v>
      </c>
      <c r="E10" s="29">
        <v>18</v>
      </c>
      <c r="F10" s="29">
        <v>72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24</v>
      </c>
      <c r="E11" s="65"/>
      <c r="F11" s="82"/>
      <c r="G11" s="283"/>
      <c r="H11" s="284"/>
      <c r="I11" s="283"/>
      <c r="J11" s="284"/>
      <c r="K11" s="93"/>
      <c r="L11" s="28">
        <f>L27+L28</f>
        <v>3684</v>
      </c>
      <c r="M11" s="18">
        <f>M27+M28</f>
        <v>59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7</v>
      </c>
      <c r="E12" s="47">
        <v>2</v>
      </c>
      <c r="F12" s="29">
        <v>12</v>
      </c>
      <c r="G12" s="283"/>
      <c r="H12" s="284"/>
      <c r="I12" s="283"/>
      <c r="J12" s="284"/>
      <c r="K12" s="93"/>
      <c r="L12" s="319"/>
      <c r="M12" s="32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8</v>
      </c>
      <c r="E13" s="66"/>
      <c r="F13" s="82"/>
      <c r="G13" s="283"/>
      <c r="H13" s="284"/>
      <c r="I13" s="283"/>
      <c r="J13" s="284"/>
      <c r="K13" s="93"/>
      <c r="L13" s="320"/>
      <c r="M13" s="32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1</v>
      </c>
      <c r="E14" s="47">
        <v>0</v>
      </c>
      <c r="F14" s="29">
        <v>0</v>
      </c>
      <c r="G14" s="283"/>
      <c r="H14" s="284"/>
      <c r="I14" s="283"/>
      <c r="J14" s="284"/>
      <c r="K14" s="93"/>
      <c r="L14" s="320"/>
      <c r="M14" s="32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0</v>
      </c>
      <c r="E15" s="47">
        <v>0</v>
      </c>
      <c r="F15" s="29">
        <v>0</v>
      </c>
      <c r="G15" s="283"/>
      <c r="H15" s="284"/>
      <c r="I15" s="283"/>
      <c r="J15" s="284"/>
      <c r="K15" s="93"/>
      <c r="L15" s="320"/>
      <c r="M15" s="32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2</v>
      </c>
      <c r="E16" s="66"/>
      <c r="F16" s="99"/>
      <c r="G16" s="283"/>
      <c r="H16" s="284"/>
      <c r="I16" s="283"/>
      <c r="J16" s="284"/>
      <c r="K16" s="93"/>
      <c r="L16" s="320"/>
      <c r="M16" s="32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1</v>
      </c>
      <c r="E17" s="66"/>
      <c r="F17" s="99"/>
      <c r="G17" s="283"/>
      <c r="H17" s="284"/>
      <c r="I17" s="283"/>
      <c r="J17" s="284"/>
      <c r="K17" s="93"/>
      <c r="L17" s="320"/>
      <c r="M17" s="32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66</v>
      </c>
      <c r="E18" s="66"/>
      <c r="F18" s="99"/>
      <c r="G18" s="283"/>
      <c r="H18" s="284"/>
      <c r="I18" s="283"/>
      <c r="J18" s="284"/>
      <c r="K18" s="93"/>
      <c r="L18" s="320"/>
      <c r="M18" s="32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29</v>
      </c>
      <c r="E19" s="66"/>
      <c r="F19" s="99"/>
      <c r="G19" s="283"/>
      <c r="H19" s="284"/>
      <c r="I19" s="283"/>
      <c r="J19" s="284"/>
      <c r="K19" s="93"/>
      <c r="L19" s="320"/>
      <c r="M19" s="326"/>
      <c r="N19" s="326"/>
      <c r="O19" s="323"/>
      <c r="P19" s="320"/>
      <c r="Q19" s="323"/>
      <c r="R19" s="320"/>
      <c r="S19" s="323"/>
    </row>
    <row r="20" spans="1:19" ht="15.75" customHeight="1" x14ac:dyDescent="0.3">
      <c r="A20" s="57" t="s">
        <v>31</v>
      </c>
      <c r="B20" s="58"/>
      <c r="C20" s="59"/>
      <c r="D20" s="47">
        <v>456</v>
      </c>
      <c r="E20" s="66"/>
      <c r="F20" s="99"/>
      <c r="G20" s="283"/>
      <c r="H20" s="284"/>
      <c r="I20" s="283"/>
      <c r="J20" s="284"/>
      <c r="K20" s="93"/>
      <c r="L20" s="320"/>
      <c r="M20" s="32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1602</v>
      </c>
      <c r="E21" s="66"/>
      <c r="F21" s="99"/>
      <c r="G21" s="283"/>
      <c r="H21" s="284"/>
      <c r="I21" s="283"/>
      <c r="J21" s="284"/>
      <c r="K21" s="93"/>
      <c r="L21" s="320"/>
      <c r="M21" s="32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33</v>
      </c>
      <c r="E22" s="66"/>
      <c r="F22" s="99"/>
      <c r="G22" s="283"/>
      <c r="H22" s="284"/>
      <c r="I22" s="283"/>
      <c r="J22" s="284"/>
      <c r="K22" s="93"/>
      <c r="L22" s="320"/>
      <c r="M22" s="32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190</v>
      </c>
      <c r="E23" s="66"/>
      <c r="F23" s="99"/>
      <c r="G23" s="283"/>
      <c r="H23" s="284"/>
      <c r="I23" s="283"/>
      <c r="J23" s="284"/>
      <c r="K23" s="93"/>
      <c r="L23" s="320"/>
      <c r="M23" s="32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983</v>
      </c>
      <c r="E24" s="66"/>
      <c r="F24" s="99"/>
      <c r="G24" s="283"/>
      <c r="H24" s="284"/>
      <c r="I24" s="283"/>
      <c r="J24" s="284"/>
      <c r="K24" s="93"/>
      <c r="L24" s="320"/>
      <c r="M24" s="32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0</v>
      </c>
      <c r="E25" s="67"/>
      <c r="F25" s="99"/>
      <c r="G25" s="283"/>
      <c r="H25" s="284"/>
      <c r="I25" s="283"/>
      <c r="J25" s="284"/>
      <c r="K25" s="93"/>
      <c r="L25" s="321"/>
      <c r="M25" s="32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62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1864</v>
      </c>
      <c r="D27" s="306"/>
      <c r="E27" s="307"/>
      <c r="F27" s="307"/>
      <c r="G27" s="307"/>
      <c r="H27" s="308"/>
      <c r="I27" s="98"/>
      <c r="J27" s="98"/>
      <c r="K27" s="98"/>
      <c r="L27" s="19">
        <v>311</v>
      </c>
      <c r="M27" s="33">
        <v>7</v>
      </c>
      <c r="N27" s="4">
        <v>1265</v>
      </c>
      <c r="O27" s="20">
        <v>281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L28+M28+P28+Q28+G8+E9+D11+D13+D16</f>
        <v>6369</v>
      </c>
      <c r="D28" s="372"/>
      <c r="E28" s="373"/>
      <c r="F28" s="373"/>
      <c r="G28" s="373"/>
      <c r="H28" s="374"/>
      <c r="I28" s="98"/>
      <c r="J28" s="98"/>
      <c r="K28" s="98"/>
      <c r="L28" s="19">
        <v>3373</v>
      </c>
      <c r="M28" s="33">
        <v>52</v>
      </c>
      <c r="N28" s="307"/>
      <c r="O28" s="308"/>
      <c r="P28" s="6">
        <v>2771</v>
      </c>
      <c r="Q28" s="50">
        <f>Q29+Q30</f>
        <v>86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493</v>
      </c>
      <c r="D29" s="306"/>
      <c r="E29" s="307"/>
      <c r="F29" s="307"/>
      <c r="G29" s="307"/>
      <c r="H29" s="308"/>
      <c r="I29" s="98"/>
      <c r="J29" s="98"/>
      <c r="K29" s="98"/>
      <c r="L29" s="6">
        <v>170</v>
      </c>
      <c r="M29" s="384"/>
      <c r="N29" s="385"/>
      <c r="O29" s="386"/>
      <c r="P29" s="6">
        <v>262</v>
      </c>
      <c r="Q29" s="50">
        <v>61</v>
      </c>
      <c r="R29" s="320"/>
      <c r="S29" s="21">
        <v>205</v>
      </c>
    </row>
    <row r="30" spans="1:19" ht="34.5" customHeight="1" thickBot="1" x14ac:dyDescent="0.35">
      <c r="A30" s="370" t="s">
        <v>9</v>
      </c>
      <c r="B30" s="371"/>
      <c r="C30" s="10">
        <f>L30+M30+P30+Q30</f>
        <v>25</v>
      </c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25</v>
      </c>
      <c r="R30" s="321"/>
      <c r="S30" s="22">
        <v>358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3531</v>
      </c>
      <c r="S31" s="40">
        <f>S29+S30</f>
        <v>563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96"/>
      <c r="J33" s="96"/>
      <c r="K33" s="96"/>
      <c r="L33" s="387" t="s">
        <v>17</v>
      </c>
      <c r="M33" s="387"/>
      <c r="N33" s="54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95"/>
      <c r="J34" s="95"/>
      <c r="K34" s="95"/>
      <c r="L34" s="302">
        <v>0</v>
      </c>
      <c r="M34" s="302"/>
      <c r="N34" s="56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95"/>
      <c r="J35" s="95"/>
      <c r="K35" s="95"/>
      <c r="L35" s="302">
        <v>2</v>
      </c>
      <c r="M35" s="302"/>
      <c r="N35" s="56">
        <v>3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94"/>
      <c r="J36" s="94"/>
      <c r="K36" s="94"/>
      <c r="L36" s="298">
        <v>0</v>
      </c>
      <c r="M36" s="298"/>
      <c r="N36" s="55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5">
    <mergeCell ref="A21:C21"/>
    <mergeCell ref="A15:C15"/>
    <mergeCell ref="A16:C16"/>
    <mergeCell ref="A17:C17"/>
    <mergeCell ref="A18:C18"/>
    <mergeCell ref="A19:C19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A26:C26"/>
    <mergeCell ref="R9:R25"/>
    <mergeCell ref="S9:S25"/>
    <mergeCell ref="M12:M25"/>
    <mergeCell ref="N10:N25"/>
    <mergeCell ref="O10:O25"/>
    <mergeCell ref="P9:P25"/>
    <mergeCell ref="Q9:Q25"/>
    <mergeCell ref="C8:C9"/>
    <mergeCell ref="R8:S8"/>
    <mergeCell ref="L9:M9"/>
    <mergeCell ref="N9:O9"/>
    <mergeCell ref="A12:C12"/>
    <mergeCell ref="A13:C13"/>
    <mergeCell ref="D8:F8"/>
    <mergeCell ref="A25:C25"/>
    <mergeCell ref="I6:J6"/>
    <mergeCell ref="K6:K7"/>
    <mergeCell ref="I8:J8"/>
    <mergeCell ref="I10:J25"/>
    <mergeCell ref="D26:H26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A4" zoomScale="91" zoomScaleNormal="91" workbookViewId="0">
      <selection activeCell="Q29" sqref="Q2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52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12483</v>
      </c>
      <c r="D8" s="361">
        <f>D9+E9+F9</f>
        <v>3941</v>
      </c>
      <c r="E8" s="362"/>
      <c r="F8" s="363"/>
      <c r="G8" s="279">
        <f>G9+H9</f>
        <v>23</v>
      </c>
      <c r="H8" s="280"/>
      <c r="I8" s="279">
        <f>I9+J9</f>
        <v>9</v>
      </c>
      <c r="J8" s="280"/>
      <c r="K8" s="87">
        <f>K9</f>
        <v>3</v>
      </c>
      <c r="L8" s="328">
        <f>L9+N9</f>
        <v>5162</v>
      </c>
      <c r="M8" s="329"/>
      <c r="N8" s="329"/>
      <c r="O8" s="330"/>
      <c r="P8" s="78">
        <f>P28</f>
        <v>3306</v>
      </c>
      <c r="Q8" s="79">
        <f t="shared" ref="Q8" si="0">SUM(Q29:Q30)</f>
        <v>74</v>
      </c>
      <c r="R8" s="314">
        <f>S31+R31</f>
        <v>4711</v>
      </c>
      <c r="S8" s="280"/>
    </row>
    <row r="9" spans="1:19" ht="18.75" customHeight="1" x14ac:dyDescent="0.3">
      <c r="A9" s="335"/>
      <c r="B9" s="337"/>
      <c r="C9" s="280"/>
      <c r="D9" s="28">
        <f>SUM(D10:D25)</f>
        <v>3912</v>
      </c>
      <c r="E9" s="18">
        <f>E10+E12+E14+E15</f>
        <v>11</v>
      </c>
      <c r="F9" s="18">
        <f>F10+F12+F14+F15</f>
        <v>18</v>
      </c>
      <c r="G9" s="4">
        <v>16</v>
      </c>
      <c r="H9" s="20">
        <v>7</v>
      </c>
      <c r="I9" s="4">
        <v>1</v>
      </c>
      <c r="J9" s="20">
        <v>8</v>
      </c>
      <c r="K9" s="89">
        <v>3</v>
      </c>
      <c r="L9" s="315">
        <f>L11+M11</f>
        <v>4239</v>
      </c>
      <c r="M9" s="316"/>
      <c r="N9" s="317">
        <f>N27</f>
        <v>923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16</v>
      </c>
      <c r="E10" s="29">
        <v>7</v>
      </c>
      <c r="F10" s="29">
        <v>13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27</v>
      </c>
      <c r="E11" s="65"/>
      <c r="F11" s="82"/>
      <c r="G11" s="283"/>
      <c r="H11" s="284"/>
      <c r="I11" s="283"/>
      <c r="J11" s="284"/>
      <c r="K11" s="83"/>
      <c r="L11" s="28">
        <f>L27+L28</f>
        <v>4113</v>
      </c>
      <c r="M11" s="18">
        <f>M27+M28</f>
        <v>126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7</v>
      </c>
      <c r="E12" s="47">
        <v>2</v>
      </c>
      <c r="F12" s="29">
        <v>2</v>
      </c>
      <c r="G12" s="283"/>
      <c r="H12" s="284"/>
      <c r="I12" s="283"/>
      <c r="J12" s="284"/>
      <c r="K12" s="83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9</v>
      </c>
      <c r="E13" s="66"/>
      <c r="F13" s="82"/>
      <c r="G13" s="283"/>
      <c r="H13" s="284"/>
      <c r="I13" s="283"/>
      <c r="J13" s="284"/>
      <c r="K13" s="83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0</v>
      </c>
      <c r="E14" s="47">
        <v>0</v>
      </c>
      <c r="F14" s="29">
        <v>0</v>
      </c>
      <c r="G14" s="283"/>
      <c r="H14" s="284"/>
      <c r="I14" s="283"/>
      <c r="J14" s="284"/>
      <c r="K14" s="83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2</v>
      </c>
      <c r="F15" s="29">
        <v>3</v>
      </c>
      <c r="G15" s="283"/>
      <c r="H15" s="284"/>
      <c r="I15" s="283"/>
      <c r="J15" s="284"/>
      <c r="K15" s="83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2</v>
      </c>
      <c r="E16" s="66"/>
      <c r="F16" s="81"/>
      <c r="G16" s="283"/>
      <c r="H16" s="284"/>
      <c r="I16" s="283"/>
      <c r="J16" s="284"/>
      <c r="K16" s="83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12</v>
      </c>
      <c r="E17" s="66"/>
      <c r="F17" s="81"/>
      <c r="G17" s="283"/>
      <c r="H17" s="284"/>
      <c r="I17" s="283"/>
      <c r="J17" s="284"/>
      <c r="K17" s="83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191</v>
      </c>
      <c r="E18" s="66"/>
      <c r="F18" s="81"/>
      <c r="G18" s="283"/>
      <c r="H18" s="284"/>
      <c r="I18" s="283"/>
      <c r="J18" s="284"/>
      <c r="K18" s="83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52</v>
      </c>
      <c r="E19" s="66"/>
      <c r="F19" s="81"/>
      <c r="G19" s="283"/>
      <c r="H19" s="284"/>
      <c r="I19" s="283"/>
      <c r="J19" s="284"/>
      <c r="K19" s="83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72" t="s">
        <v>31</v>
      </c>
      <c r="B20" s="73"/>
      <c r="C20" s="74"/>
      <c r="D20" s="47">
        <v>475</v>
      </c>
      <c r="E20" s="66"/>
      <c r="F20" s="81"/>
      <c r="G20" s="283"/>
      <c r="H20" s="284"/>
      <c r="I20" s="283"/>
      <c r="J20" s="284"/>
      <c r="K20" s="83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1721</v>
      </c>
      <c r="E21" s="66"/>
      <c r="F21" s="81"/>
      <c r="G21" s="283"/>
      <c r="H21" s="284"/>
      <c r="I21" s="283"/>
      <c r="J21" s="284"/>
      <c r="K21" s="83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47</v>
      </c>
      <c r="E22" s="66"/>
      <c r="F22" s="81"/>
      <c r="G22" s="283"/>
      <c r="H22" s="284"/>
      <c r="I22" s="283"/>
      <c r="J22" s="284"/>
      <c r="K22" s="83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374</v>
      </c>
      <c r="E23" s="66"/>
      <c r="F23" s="81"/>
      <c r="G23" s="283"/>
      <c r="H23" s="284"/>
      <c r="I23" s="283"/>
      <c r="J23" s="284"/>
      <c r="K23" s="83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978</v>
      </c>
      <c r="E24" s="66"/>
      <c r="F24" s="81"/>
      <c r="G24" s="283"/>
      <c r="H24" s="284"/>
      <c r="I24" s="283"/>
      <c r="J24" s="284"/>
      <c r="K24" s="83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0</v>
      </c>
      <c r="E25" s="67"/>
      <c r="F25" s="81"/>
      <c r="G25" s="283"/>
      <c r="H25" s="284"/>
      <c r="I25" s="283"/>
      <c r="J25" s="284"/>
      <c r="K25" s="83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80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1616</v>
      </c>
      <c r="D27" s="306"/>
      <c r="E27" s="307"/>
      <c r="F27" s="307"/>
      <c r="G27" s="307"/>
      <c r="H27" s="308"/>
      <c r="I27" s="88"/>
      <c r="J27" s="88"/>
      <c r="K27" s="88"/>
      <c r="L27" s="19">
        <v>435</v>
      </c>
      <c r="M27" s="33">
        <v>8</v>
      </c>
      <c r="N27" s="4">
        <v>923</v>
      </c>
      <c r="O27" s="20">
        <v>250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7174</v>
      </c>
      <c r="D28" s="372"/>
      <c r="E28" s="373"/>
      <c r="F28" s="373"/>
      <c r="G28" s="373"/>
      <c r="H28" s="374"/>
      <c r="I28" s="88"/>
      <c r="J28" s="88"/>
      <c r="K28" s="88"/>
      <c r="L28" s="19">
        <v>3678</v>
      </c>
      <c r="M28" s="33">
        <v>118</v>
      </c>
      <c r="N28" s="307"/>
      <c r="O28" s="308"/>
      <c r="P28" s="6">
        <v>3306</v>
      </c>
      <c r="Q28" s="50">
        <f>Q29+Q30</f>
        <v>74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492</v>
      </c>
      <c r="D29" s="306"/>
      <c r="E29" s="307"/>
      <c r="F29" s="307"/>
      <c r="G29" s="307"/>
      <c r="H29" s="308"/>
      <c r="I29" s="88"/>
      <c r="J29" s="88"/>
      <c r="K29" s="88"/>
      <c r="L29" s="6">
        <v>202</v>
      </c>
      <c r="M29" s="384"/>
      <c r="N29" s="385"/>
      <c r="O29" s="386"/>
      <c r="P29" s="6">
        <v>235</v>
      </c>
      <c r="Q29" s="50">
        <v>55</v>
      </c>
      <c r="R29" s="320"/>
      <c r="S29" s="21">
        <v>214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19</v>
      </c>
      <c r="R30" s="321"/>
      <c r="S30" s="22">
        <v>338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4159</v>
      </c>
      <c r="S31" s="40">
        <f>S29+S30</f>
        <v>552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86"/>
      <c r="J33" s="86"/>
      <c r="K33" s="86"/>
      <c r="L33" s="387" t="s">
        <v>17</v>
      </c>
      <c r="M33" s="387"/>
      <c r="N33" s="7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85"/>
      <c r="J34" s="85"/>
      <c r="K34" s="85"/>
      <c r="L34" s="302">
        <v>0</v>
      </c>
      <c r="M34" s="302"/>
      <c r="N34" s="77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85"/>
      <c r="J35" s="85"/>
      <c r="K35" s="85"/>
      <c r="L35" s="302">
        <v>3</v>
      </c>
      <c r="M35" s="302"/>
      <c r="N35" s="77">
        <v>7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84"/>
      <c r="J36" s="84"/>
      <c r="K36" s="84"/>
      <c r="L36" s="298">
        <v>0</v>
      </c>
      <c r="M36" s="298"/>
      <c r="N36" s="76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C1" workbookViewId="0">
      <selection activeCell="Q29" sqref="Q2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61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32.2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8961</v>
      </c>
      <c r="D8" s="361">
        <f>D9+E9+F9</f>
        <v>2914</v>
      </c>
      <c r="E8" s="362"/>
      <c r="F8" s="363"/>
      <c r="G8" s="279">
        <f>G9+H9</f>
        <v>23</v>
      </c>
      <c r="H8" s="280"/>
      <c r="I8" s="279">
        <f>I9+J9</f>
        <v>6</v>
      </c>
      <c r="J8" s="280"/>
      <c r="K8" s="112">
        <f>K9</f>
        <v>2</v>
      </c>
      <c r="L8" s="328">
        <f>L9+N9</f>
        <v>3610</v>
      </c>
      <c r="M8" s="329"/>
      <c r="N8" s="329"/>
      <c r="O8" s="330"/>
      <c r="P8" s="111">
        <f>P28</f>
        <v>2386</v>
      </c>
      <c r="Q8" s="100">
        <f>Q28</f>
        <v>51</v>
      </c>
      <c r="R8" s="314">
        <f>S31+R31</f>
        <v>5222</v>
      </c>
      <c r="S8" s="280"/>
    </row>
    <row r="9" spans="1:19" ht="18.75" customHeight="1" x14ac:dyDescent="0.3">
      <c r="A9" s="335"/>
      <c r="B9" s="337"/>
      <c r="C9" s="280"/>
      <c r="D9" s="28">
        <f>SUM(D10:D25)</f>
        <v>2886</v>
      </c>
      <c r="E9" s="18">
        <f>E10+E12+E14+E15</f>
        <v>10</v>
      </c>
      <c r="F9" s="18">
        <f>F10+F12+F14+F15</f>
        <v>18</v>
      </c>
      <c r="G9" s="4">
        <v>14</v>
      </c>
      <c r="H9" s="20">
        <v>9</v>
      </c>
      <c r="I9" s="4">
        <v>0</v>
      </c>
      <c r="J9" s="20">
        <v>6</v>
      </c>
      <c r="K9" s="89">
        <v>2</v>
      </c>
      <c r="L9" s="315">
        <f>L11+M11</f>
        <v>2954</v>
      </c>
      <c r="M9" s="316"/>
      <c r="N9" s="317">
        <f>N27</f>
        <v>656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15</v>
      </c>
      <c r="E10" s="29">
        <v>8</v>
      </c>
      <c r="F10" s="29">
        <v>16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28</v>
      </c>
      <c r="E11" s="65"/>
      <c r="F11" s="82"/>
      <c r="G11" s="283"/>
      <c r="H11" s="284"/>
      <c r="I11" s="283"/>
      <c r="J11" s="284"/>
      <c r="K11" s="105"/>
      <c r="L11" s="28">
        <f>L27+L28</f>
        <v>2816</v>
      </c>
      <c r="M11" s="18">
        <f>M27+M28</f>
        <v>138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4</v>
      </c>
      <c r="E12" s="47">
        <v>1</v>
      </c>
      <c r="F12" s="29">
        <v>1</v>
      </c>
      <c r="G12" s="283"/>
      <c r="H12" s="284"/>
      <c r="I12" s="283"/>
      <c r="J12" s="284"/>
      <c r="K12" s="10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6</v>
      </c>
      <c r="E13" s="66"/>
      <c r="F13" s="82"/>
      <c r="G13" s="283"/>
      <c r="H13" s="284"/>
      <c r="I13" s="283"/>
      <c r="J13" s="284"/>
      <c r="K13" s="10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0</v>
      </c>
      <c r="E14" s="47">
        <v>0</v>
      </c>
      <c r="F14" s="29">
        <v>0</v>
      </c>
      <c r="G14" s="283"/>
      <c r="H14" s="284"/>
      <c r="I14" s="283"/>
      <c r="J14" s="284"/>
      <c r="K14" s="10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1</v>
      </c>
      <c r="F15" s="29">
        <v>1</v>
      </c>
      <c r="G15" s="283"/>
      <c r="H15" s="284"/>
      <c r="I15" s="283"/>
      <c r="J15" s="284"/>
      <c r="K15" s="10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3</v>
      </c>
      <c r="E16" s="66"/>
      <c r="F16" s="101"/>
      <c r="G16" s="283"/>
      <c r="H16" s="284"/>
      <c r="I16" s="283"/>
      <c r="J16" s="284"/>
      <c r="K16" s="10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4</v>
      </c>
      <c r="E17" s="66"/>
      <c r="F17" s="101"/>
      <c r="G17" s="283"/>
      <c r="H17" s="284"/>
      <c r="I17" s="283"/>
      <c r="J17" s="284"/>
      <c r="K17" s="10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31</v>
      </c>
      <c r="E18" s="66"/>
      <c r="F18" s="101"/>
      <c r="G18" s="283"/>
      <c r="H18" s="284"/>
      <c r="I18" s="283"/>
      <c r="J18" s="284"/>
      <c r="K18" s="10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26</v>
      </c>
      <c r="E19" s="66"/>
      <c r="F19" s="101"/>
      <c r="G19" s="283"/>
      <c r="H19" s="284"/>
      <c r="I19" s="283"/>
      <c r="J19" s="284"/>
      <c r="K19" s="10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102" t="s">
        <v>31</v>
      </c>
      <c r="B20" s="103"/>
      <c r="C20" s="104"/>
      <c r="D20" s="47">
        <v>301</v>
      </c>
      <c r="E20" s="66"/>
      <c r="F20" s="101"/>
      <c r="G20" s="283"/>
      <c r="H20" s="284"/>
      <c r="I20" s="283"/>
      <c r="J20" s="284"/>
      <c r="K20" s="10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1177</v>
      </c>
      <c r="E21" s="66"/>
      <c r="F21" s="101"/>
      <c r="G21" s="283"/>
      <c r="H21" s="284"/>
      <c r="I21" s="283"/>
      <c r="J21" s="284"/>
      <c r="K21" s="10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40</v>
      </c>
      <c r="E22" s="66"/>
      <c r="F22" s="101"/>
      <c r="G22" s="283"/>
      <c r="H22" s="284"/>
      <c r="I22" s="283"/>
      <c r="J22" s="284"/>
      <c r="K22" s="10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584</v>
      </c>
      <c r="E23" s="66"/>
      <c r="F23" s="101"/>
      <c r="G23" s="283"/>
      <c r="H23" s="284"/>
      <c r="I23" s="283"/>
      <c r="J23" s="284"/>
      <c r="K23" s="10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666</v>
      </c>
      <c r="E24" s="66"/>
      <c r="F24" s="101"/>
      <c r="G24" s="283"/>
      <c r="H24" s="284"/>
      <c r="I24" s="283"/>
      <c r="J24" s="284"/>
      <c r="K24" s="10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0</v>
      </c>
      <c r="E25" s="67"/>
      <c r="F25" s="101"/>
      <c r="G25" s="283"/>
      <c r="H25" s="284"/>
      <c r="I25" s="283"/>
      <c r="J25" s="284"/>
      <c r="K25" s="105"/>
      <c r="L25" s="64"/>
      <c r="M25" s="67"/>
      <c r="N25" s="327"/>
      <c r="O25" s="324"/>
      <c r="P25" s="321"/>
      <c r="Q25" s="324"/>
      <c r="R25" s="321"/>
      <c r="S25" s="324"/>
    </row>
    <row r="26" spans="1:19" ht="33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115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1315</v>
      </c>
      <c r="D27" s="306"/>
      <c r="E27" s="307"/>
      <c r="F27" s="307"/>
      <c r="G27" s="307"/>
      <c r="H27" s="308"/>
      <c r="I27" s="113"/>
      <c r="J27" s="113"/>
      <c r="K27" s="113"/>
      <c r="L27" s="19">
        <v>414</v>
      </c>
      <c r="M27" s="33">
        <v>17</v>
      </c>
      <c r="N27" s="4">
        <v>656</v>
      </c>
      <c r="O27" s="20">
        <v>228</v>
      </c>
      <c r="P27" s="53"/>
      <c r="Q27" s="68"/>
      <c r="R27" s="319"/>
      <c r="S27" s="322"/>
    </row>
    <row r="28" spans="1:19" ht="69.599999999999994" customHeight="1" x14ac:dyDescent="0.3">
      <c r="A28" s="370" t="s">
        <v>41</v>
      </c>
      <c r="B28" s="371"/>
      <c r="C28" s="10">
        <f>L28+M28+P28+G8+E9+D11+D13+D16</f>
        <v>4979</v>
      </c>
      <c r="D28" s="372"/>
      <c r="E28" s="373"/>
      <c r="F28" s="373"/>
      <c r="G28" s="373"/>
      <c r="H28" s="374"/>
      <c r="I28" s="113"/>
      <c r="J28" s="113"/>
      <c r="K28" s="113"/>
      <c r="L28" s="19">
        <v>2402</v>
      </c>
      <c r="M28" s="33">
        <v>121</v>
      </c>
      <c r="N28" s="307"/>
      <c r="O28" s="308"/>
      <c r="P28" s="6">
        <v>2386</v>
      </c>
      <c r="Q28" s="50">
        <f>Q29+Q30</f>
        <v>51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401</v>
      </c>
      <c r="D29" s="306"/>
      <c r="E29" s="307"/>
      <c r="F29" s="307"/>
      <c r="G29" s="307"/>
      <c r="H29" s="308"/>
      <c r="I29" s="113"/>
      <c r="J29" s="113"/>
      <c r="K29" s="113"/>
      <c r="L29" s="6">
        <v>167</v>
      </c>
      <c r="M29" s="384"/>
      <c r="N29" s="385"/>
      <c r="O29" s="386"/>
      <c r="P29" s="6">
        <v>198</v>
      </c>
      <c r="Q29" s="50">
        <v>36</v>
      </c>
      <c r="R29" s="320"/>
      <c r="S29" s="21">
        <v>185</v>
      </c>
    </row>
    <row r="30" spans="1:19" ht="34.5" customHeight="1" thickBot="1" x14ac:dyDescent="0.35">
      <c r="A30" s="370" t="s">
        <v>9</v>
      </c>
      <c r="B30" s="371"/>
      <c r="C30" s="10">
        <f>L30+M30+P30+Q30</f>
        <v>15</v>
      </c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15</v>
      </c>
      <c r="R30" s="321"/>
      <c r="S30" s="22">
        <v>298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4739</v>
      </c>
      <c r="S31" s="40">
        <f>S29+S30</f>
        <v>483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10"/>
      <c r="J33" s="110"/>
      <c r="K33" s="110"/>
      <c r="L33" s="387" t="s">
        <v>17</v>
      </c>
      <c r="M33" s="387"/>
      <c r="N33" s="114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08"/>
      <c r="J34" s="108"/>
      <c r="K34" s="108"/>
      <c r="L34" s="302">
        <v>0</v>
      </c>
      <c r="M34" s="302"/>
      <c r="N34" s="109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08"/>
      <c r="J35" s="108"/>
      <c r="K35" s="108"/>
      <c r="L35" s="302">
        <v>3</v>
      </c>
      <c r="M35" s="302"/>
      <c r="N35" s="109">
        <v>10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06"/>
      <c r="J36" s="106"/>
      <c r="K36" s="106"/>
      <c r="L36" s="298">
        <v>0</v>
      </c>
      <c r="M36" s="298"/>
      <c r="N36" s="107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70"/>
      <c r="C40" s="70"/>
      <c r="D40" s="70"/>
      <c r="E40" s="70"/>
      <c r="F40" s="70"/>
      <c r="G40" s="70"/>
      <c r="K40" s="70">
        <v>0</v>
      </c>
      <c r="L40" s="70"/>
      <c r="Q40" s="8"/>
      <c r="R40" s="24"/>
    </row>
  </sheetData>
  <mergeCells count="73">
    <mergeCell ref="A19:C19"/>
    <mergeCell ref="A21:C21"/>
    <mergeCell ref="A22:C22"/>
    <mergeCell ref="A1:R1"/>
    <mergeCell ref="A2:R2"/>
    <mergeCell ref="A3:R3"/>
    <mergeCell ref="A5:B9"/>
    <mergeCell ref="C5:C7"/>
    <mergeCell ref="P6:P7"/>
    <mergeCell ref="C8:C9"/>
    <mergeCell ref="A12:C12"/>
    <mergeCell ref="A13:C13"/>
    <mergeCell ref="A14:C14"/>
    <mergeCell ref="A10:C10"/>
    <mergeCell ref="A11:C11"/>
    <mergeCell ref="A15:C15"/>
    <mergeCell ref="A29:B29"/>
    <mergeCell ref="A27:B27"/>
    <mergeCell ref="A23:C23"/>
    <mergeCell ref="A24:C24"/>
    <mergeCell ref="A28:B28"/>
    <mergeCell ref="A25:C25"/>
    <mergeCell ref="A16:C16"/>
    <mergeCell ref="A17:C17"/>
    <mergeCell ref="A18:C18"/>
    <mergeCell ref="D8:F8"/>
    <mergeCell ref="G8:H8"/>
    <mergeCell ref="I8:J8"/>
    <mergeCell ref="G10:H25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B35:H35"/>
    <mergeCell ref="L35:M35"/>
    <mergeCell ref="B36:H36"/>
    <mergeCell ref="L36:M36"/>
    <mergeCell ref="L26:M26"/>
    <mergeCell ref="D27:H27"/>
    <mergeCell ref="D26:H26"/>
    <mergeCell ref="A26:C26"/>
    <mergeCell ref="A30:B30"/>
    <mergeCell ref="A31:Q31"/>
    <mergeCell ref="A33:H33"/>
    <mergeCell ref="L33:M33"/>
    <mergeCell ref="O33:S36"/>
    <mergeCell ref="B34:H34"/>
    <mergeCell ref="L34:M34"/>
    <mergeCell ref="R27:R30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workbookViewId="0">
      <selection activeCell="B43" sqref="B43:L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53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7301</v>
      </c>
      <c r="D8" s="361">
        <f>D9+E9+F9</f>
        <v>1432</v>
      </c>
      <c r="E8" s="362"/>
      <c r="F8" s="363"/>
      <c r="G8" s="279">
        <f>G9+H9</f>
        <v>31</v>
      </c>
      <c r="H8" s="280"/>
      <c r="I8" s="279">
        <f>I9+J9</f>
        <v>5</v>
      </c>
      <c r="J8" s="280"/>
      <c r="K8" s="128">
        <v>4</v>
      </c>
      <c r="L8" s="328">
        <f>L9+N9</f>
        <v>3043</v>
      </c>
      <c r="M8" s="329"/>
      <c r="N8" s="329"/>
      <c r="O8" s="330"/>
      <c r="P8" s="127">
        <f>P28</f>
        <v>2771</v>
      </c>
      <c r="Q8" s="116">
        <f>Q28</f>
        <v>55</v>
      </c>
      <c r="R8" s="314">
        <f>S31+R31</f>
        <v>3149</v>
      </c>
      <c r="S8" s="280"/>
    </row>
    <row r="9" spans="1:19" ht="18.75" customHeight="1" x14ac:dyDescent="0.3">
      <c r="A9" s="335"/>
      <c r="B9" s="337"/>
      <c r="C9" s="280"/>
      <c r="D9" s="28">
        <f>SUM(D10:D25)</f>
        <v>1381</v>
      </c>
      <c r="E9" s="18">
        <f>E10+E12+E14+E15</f>
        <v>20</v>
      </c>
      <c r="F9" s="18">
        <f>F10+F12+F14+F15</f>
        <v>31</v>
      </c>
      <c r="G9" s="4">
        <v>23</v>
      </c>
      <c r="H9" s="20">
        <v>8</v>
      </c>
      <c r="I9" s="4">
        <v>1</v>
      </c>
      <c r="J9" s="20">
        <v>4</v>
      </c>
      <c r="K9" s="89">
        <v>4</v>
      </c>
      <c r="L9" s="315">
        <f>L11+M11</f>
        <v>2108</v>
      </c>
      <c r="M9" s="316"/>
      <c r="N9" s="317">
        <f>N27</f>
        <v>935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14</v>
      </c>
      <c r="E10" s="29">
        <v>17</v>
      </c>
      <c r="F10" s="29">
        <v>28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41</v>
      </c>
      <c r="E11" s="65"/>
      <c r="F11" s="82"/>
      <c r="G11" s="283"/>
      <c r="H11" s="284"/>
      <c r="I11" s="283"/>
      <c r="J11" s="284"/>
      <c r="K11" s="121"/>
      <c r="L11" s="28">
        <f>L27+L28</f>
        <v>2042</v>
      </c>
      <c r="M11" s="18">
        <f>M27+M28</f>
        <v>66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3</v>
      </c>
      <c r="E12" s="47">
        <v>1</v>
      </c>
      <c r="F12" s="29">
        <v>1</v>
      </c>
      <c r="G12" s="283"/>
      <c r="H12" s="284"/>
      <c r="I12" s="283"/>
      <c r="J12" s="284"/>
      <c r="K12" s="121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3</v>
      </c>
      <c r="E13" s="66"/>
      <c r="F13" s="82"/>
      <c r="G13" s="283"/>
      <c r="H13" s="284"/>
      <c r="I13" s="283"/>
      <c r="J13" s="284"/>
      <c r="K13" s="121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1</v>
      </c>
      <c r="E14" s="47">
        <v>0</v>
      </c>
      <c r="F14" s="29">
        <v>0</v>
      </c>
      <c r="G14" s="283"/>
      <c r="H14" s="284"/>
      <c r="I14" s="283"/>
      <c r="J14" s="284"/>
      <c r="K14" s="121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2</v>
      </c>
      <c r="F15" s="29">
        <v>2</v>
      </c>
      <c r="G15" s="283"/>
      <c r="H15" s="284"/>
      <c r="I15" s="283"/>
      <c r="J15" s="284"/>
      <c r="K15" s="121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6</v>
      </c>
      <c r="E16" s="66"/>
      <c r="F16" s="117"/>
      <c r="G16" s="283"/>
      <c r="H16" s="284"/>
      <c r="I16" s="283"/>
      <c r="J16" s="284"/>
      <c r="K16" s="121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2</v>
      </c>
      <c r="E17" s="66"/>
      <c r="F17" s="117"/>
      <c r="G17" s="283"/>
      <c r="H17" s="284"/>
      <c r="I17" s="283"/>
      <c r="J17" s="284"/>
      <c r="K17" s="121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22</v>
      </c>
      <c r="E18" s="66"/>
      <c r="F18" s="117"/>
      <c r="G18" s="283"/>
      <c r="H18" s="284"/>
      <c r="I18" s="283"/>
      <c r="J18" s="284"/>
      <c r="K18" s="121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24</v>
      </c>
      <c r="E19" s="66"/>
      <c r="F19" s="117"/>
      <c r="G19" s="283"/>
      <c r="H19" s="284"/>
      <c r="I19" s="283"/>
      <c r="J19" s="284"/>
      <c r="K19" s="121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118" t="s">
        <v>31</v>
      </c>
      <c r="B20" s="119"/>
      <c r="C20" s="120"/>
      <c r="D20" s="47">
        <v>209</v>
      </c>
      <c r="E20" s="66"/>
      <c r="F20" s="117"/>
      <c r="G20" s="283"/>
      <c r="H20" s="284"/>
      <c r="I20" s="283"/>
      <c r="J20" s="284"/>
      <c r="K20" s="121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463</v>
      </c>
      <c r="E21" s="66"/>
      <c r="F21" s="117"/>
      <c r="G21" s="283"/>
      <c r="H21" s="284"/>
      <c r="I21" s="283"/>
      <c r="J21" s="284"/>
      <c r="K21" s="121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35</v>
      </c>
      <c r="E22" s="66"/>
      <c r="F22" s="117"/>
      <c r="G22" s="283"/>
      <c r="H22" s="284"/>
      <c r="I22" s="283"/>
      <c r="J22" s="284"/>
      <c r="K22" s="121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154</v>
      </c>
      <c r="E23" s="66"/>
      <c r="F23" s="117"/>
      <c r="G23" s="283"/>
      <c r="H23" s="284"/>
      <c r="I23" s="283"/>
      <c r="J23" s="284"/>
      <c r="K23" s="121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403</v>
      </c>
      <c r="E24" s="66"/>
      <c r="F24" s="117"/>
      <c r="G24" s="283"/>
      <c r="H24" s="284"/>
      <c r="I24" s="283"/>
      <c r="J24" s="284"/>
      <c r="K24" s="121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0</v>
      </c>
      <c r="E25" s="67"/>
      <c r="F25" s="117"/>
      <c r="G25" s="283"/>
      <c r="H25" s="284"/>
      <c r="I25" s="283"/>
      <c r="J25" s="284"/>
      <c r="K25" s="121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131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1500</v>
      </c>
      <c r="D27" s="306"/>
      <c r="E27" s="307"/>
      <c r="F27" s="307"/>
      <c r="G27" s="307"/>
      <c r="H27" s="308"/>
      <c r="I27" s="129"/>
      <c r="J27" s="129"/>
      <c r="K27" s="129"/>
      <c r="L27" s="19">
        <v>291</v>
      </c>
      <c r="M27" s="33">
        <v>4</v>
      </c>
      <c r="N27" s="4">
        <v>935</v>
      </c>
      <c r="O27" s="20">
        <v>270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4685</v>
      </c>
      <c r="D28" s="372"/>
      <c r="E28" s="373"/>
      <c r="F28" s="373"/>
      <c r="G28" s="373"/>
      <c r="H28" s="374"/>
      <c r="I28" s="129"/>
      <c r="J28" s="129"/>
      <c r="K28" s="129"/>
      <c r="L28" s="19">
        <v>1751</v>
      </c>
      <c r="M28" s="33">
        <v>62</v>
      </c>
      <c r="N28" s="307"/>
      <c r="O28" s="308"/>
      <c r="P28" s="6">
        <v>2771</v>
      </c>
      <c r="Q28" s="50">
        <f>Q29+Q30</f>
        <v>55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340</v>
      </c>
      <c r="D29" s="306"/>
      <c r="E29" s="307"/>
      <c r="F29" s="307"/>
      <c r="G29" s="307"/>
      <c r="H29" s="308"/>
      <c r="I29" s="129"/>
      <c r="J29" s="129"/>
      <c r="K29" s="129"/>
      <c r="L29" s="6">
        <v>140</v>
      </c>
      <c r="M29" s="384"/>
      <c r="N29" s="385"/>
      <c r="O29" s="386"/>
      <c r="P29" s="6">
        <v>162</v>
      </c>
      <c r="Q29" s="50">
        <v>38</v>
      </c>
      <c r="R29" s="320"/>
      <c r="S29" s="21">
        <v>201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17</v>
      </c>
      <c r="R30" s="321"/>
      <c r="S30" s="22">
        <v>320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2628</v>
      </c>
      <c r="S31" s="40">
        <f>S29+S30</f>
        <v>521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126"/>
      <c r="J33" s="126"/>
      <c r="K33" s="126"/>
      <c r="L33" s="387" t="s">
        <v>17</v>
      </c>
      <c r="M33" s="387"/>
      <c r="N33" s="130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124"/>
      <c r="J34" s="124"/>
      <c r="K34" s="124"/>
      <c r="L34" s="302">
        <v>0</v>
      </c>
      <c r="M34" s="302"/>
      <c r="N34" s="125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124"/>
      <c r="J35" s="124"/>
      <c r="K35" s="124"/>
      <c r="L35" s="302">
        <v>2</v>
      </c>
      <c r="M35" s="302"/>
      <c r="N35" s="125">
        <v>4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122"/>
      <c r="J36" s="122"/>
      <c r="K36" s="122"/>
      <c r="L36" s="298">
        <v>0</v>
      </c>
      <c r="M36" s="298"/>
      <c r="N36" s="123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Q40" s="8"/>
      <c r="R40" s="24"/>
    </row>
    <row r="43" spans="1:19" x14ac:dyDescent="0.3">
      <c r="B43" s="367" t="s">
        <v>65</v>
      </c>
      <c r="C43" s="367"/>
      <c r="D43" s="367"/>
      <c r="E43" s="367"/>
      <c r="F43" s="367"/>
      <c r="G43" s="367"/>
      <c r="H43" s="367"/>
      <c r="I43" s="367"/>
      <c r="J43" s="367"/>
      <c r="K43" s="367"/>
      <c r="L43" s="367"/>
    </row>
    <row r="44" spans="1:19" x14ac:dyDescent="0.3">
      <c r="B44" s="391" t="s">
        <v>63</v>
      </c>
      <c r="C44" s="392"/>
      <c r="D44" s="392"/>
      <c r="E44" s="392"/>
      <c r="F44" s="392"/>
      <c r="G44" s="392"/>
      <c r="H44" s="392"/>
      <c r="I44" s="392"/>
      <c r="J44" s="392"/>
      <c r="K44" s="392"/>
      <c r="L44" s="393"/>
    </row>
    <row r="45" spans="1:19" x14ac:dyDescent="0.3">
      <c r="B45" s="394" t="s">
        <v>64</v>
      </c>
      <c r="C45" s="395"/>
      <c r="D45" s="395"/>
      <c r="E45" s="395"/>
      <c r="F45" s="395"/>
      <c r="G45" s="395"/>
      <c r="H45" s="395"/>
      <c r="I45" s="395"/>
      <c r="J45" s="395"/>
      <c r="K45" s="395"/>
      <c r="L45" s="395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C28" sqref="C2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69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8488</v>
      </c>
      <c r="D8" s="361">
        <f>D9+E9+F9</f>
        <v>3013</v>
      </c>
      <c r="E8" s="362"/>
      <c r="F8" s="363"/>
      <c r="G8" s="279">
        <f>G9+H9</f>
        <v>47</v>
      </c>
      <c r="H8" s="280"/>
      <c r="I8" s="279">
        <f>I9+J9</f>
        <v>4</v>
      </c>
      <c r="J8" s="280"/>
      <c r="K8" s="218">
        <f>K9</f>
        <v>3</v>
      </c>
      <c r="L8" s="328">
        <f>L9+N9</f>
        <v>3010</v>
      </c>
      <c r="M8" s="329"/>
      <c r="N8" s="329"/>
      <c r="O8" s="330"/>
      <c r="P8" s="217">
        <f>P28</f>
        <v>2407</v>
      </c>
      <c r="Q8" s="216">
        <f>Q28</f>
        <v>58</v>
      </c>
      <c r="R8" s="314">
        <f>S31+R31</f>
        <v>3052</v>
      </c>
      <c r="S8" s="280"/>
    </row>
    <row r="9" spans="1:19" ht="18.75" customHeight="1" x14ac:dyDescent="0.3">
      <c r="A9" s="335"/>
      <c r="B9" s="337"/>
      <c r="C9" s="280"/>
      <c r="D9" s="28">
        <f>SUM(D10:D25)</f>
        <v>2927</v>
      </c>
      <c r="E9" s="18">
        <f>E10+E12+E14+E15</f>
        <v>33</v>
      </c>
      <c r="F9" s="18">
        <f>F10+F12+F14+F15</f>
        <v>53</v>
      </c>
      <c r="G9" s="4">
        <v>25</v>
      </c>
      <c r="H9" s="20">
        <v>22</v>
      </c>
      <c r="I9" s="4">
        <v>0</v>
      </c>
      <c r="J9" s="20">
        <v>4</v>
      </c>
      <c r="K9" s="89">
        <v>3</v>
      </c>
      <c r="L9" s="315">
        <f>L11+M11</f>
        <v>2021</v>
      </c>
      <c r="M9" s="316"/>
      <c r="N9" s="317">
        <f>N27</f>
        <v>989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15</v>
      </c>
      <c r="E10" s="29">
        <v>32</v>
      </c>
      <c r="F10" s="29">
        <v>52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62</v>
      </c>
      <c r="E11" s="65"/>
      <c r="F11" s="82"/>
      <c r="G11" s="283"/>
      <c r="H11" s="284"/>
      <c r="I11" s="283"/>
      <c r="J11" s="284"/>
      <c r="K11" s="223"/>
      <c r="L11" s="28">
        <f>L27+L28</f>
        <v>1934</v>
      </c>
      <c r="M11" s="18">
        <f>M27+M28</f>
        <v>87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2</v>
      </c>
      <c r="E12" s="47">
        <v>1</v>
      </c>
      <c r="F12" s="29">
        <v>1</v>
      </c>
      <c r="G12" s="283"/>
      <c r="H12" s="284"/>
      <c r="I12" s="283"/>
      <c r="J12" s="284"/>
      <c r="K12" s="223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5</v>
      </c>
      <c r="E13" s="66"/>
      <c r="F13" s="82"/>
      <c r="G13" s="283"/>
      <c r="H13" s="284"/>
      <c r="I13" s="283"/>
      <c r="J13" s="284"/>
      <c r="K13" s="223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2</v>
      </c>
      <c r="E14" s="47">
        <v>0</v>
      </c>
      <c r="F14" s="29">
        <v>0</v>
      </c>
      <c r="G14" s="283"/>
      <c r="H14" s="284"/>
      <c r="I14" s="283"/>
      <c r="J14" s="284"/>
      <c r="K14" s="223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0</v>
      </c>
      <c r="F15" s="29">
        <v>0</v>
      </c>
      <c r="G15" s="283"/>
      <c r="H15" s="284"/>
      <c r="I15" s="283"/>
      <c r="J15" s="284"/>
      <c r="K15" s="223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1</v>
      </c>
      <c r="E16" s="66"/>
      <c r="F16" s="219"/>
      <c r="G16" s="283"/>
      <c r="H16" s="284"/>
      <c r="I16" s="283"/>
      <c r="J16" s="284"/>
      <c r="K16" s="223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0</v>
      </c>
      <c r="E17" s="66"/>
      <c r="F17" s="219"/>
      <c r="G17" s="283"/>
      <c r="H17" s="284"/>
      <c r="I17" s="283"/>
      <c r="J17" s="284"/>
      <c r="K17" s="223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53</v>
      </c>
      <c r="E18" s="66"/>
      <c r="F18" s="219"/>
      <c r="G18" s="283"/>
      <c r="H18" s="284"/>
      <c r="I18" s="283"/>
      <c r="J18" s="284"/>
      <c r="K18" s="223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27</v>
      </c>
      <c r="E19" s="66"/>
      <c r="F19" s="219"/>
      <c r="G19" s="283"/>
      <c r="H19" s="284"/>
      <c r="I19" s="283"/>
      <c r="J19" s="284"/>
      <c r="K19" s="223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20" t="s">
        <v>31</v>
      </c>
      <c r="B20" s="221"/>
      <c r="C20" s="222"/>
      <c r="D20" s="47">
        <v>162</v>
      </c>
      <c r="E20" s="66"/>
      <c r="F20" s="219"/>
      <c r="G20" s="283"/>
      <c r="H20" s="284"/>
      <c r="I20" s="283"/>
      <c r="J20" s="284"/>
      <c r="K20" s="223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478</v>
      </c>
      <c r="E21" s="66"/>
      <c r="F21" s="219"/>
      <c r="G21" s="283"/>
      <c r="H21" s="284"/>
      <c r="I21" s="283"/>
      <c r="J21" s="284"/>
      <c r="K21" s="223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43</v>
      </c>
      <c r="E22" s="66"/>
      <c r="F22" s="219"/>
      <c r="G22" s="283"/>
      <c r="H22" s="284"/>
      <c r="I22" s="283"/>
      <c r="J22" s="284"/>
      <c r="K22" s="223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127</v>
      </c>
      <c r="E23" s="66"/>
      <c r="F23" s="219"/>
      <c r="G23" s="283"/>
      <c r="H23" s="284"/>
      <c r="I23" s="283"/>
      <c r="J23" s="284"/>
      <c r="K23" s="223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414</v>
      </c>
      <c r="E24" s="66"/>
      <c r="F24" s="219"/>
      <c r="G24" s="283"/>
      <c r="H24" s="284"/>
      <c r="I24" s="283"/>
      <c r="J24" s="284"/>
      <c r="K24" s="223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1535</v>
      </c>
      <c r="E25" s="67"/>
      <c r="F25" s="219"/>
      <c r="G25" s="283"/>
      <c r="H25" s="284"/>
      <c r="I25" s="283"/>
      <c r="J25" s="284"/>
      <c r="K25" s="223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1436</v>
      </c>
      <c r="D27" s="306"/>
      <c r="E27" s="307"/>
      <c r="F27" s="307"/>
      <c r="G27" s="307"/>
      <c r="H27" s="308"/>
      <c r="I27" s="214"/>
      <c r="J27" s="214"/>
      <c r="K27" s="214"/>
      <c r="L27" s="19">
        <v>268</v>
      </c>
      <c r="M27" s="33">
        <v>0</v>
      </c>
      <c r="N27" s="4">
        <v>989</v>
      </c>
      <c r="O27" s="20">
        <v>179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4308</v>
      </c>
      <c r="D28" s="372"/>
      <c r="E28" s="373"/>
      <c r="F28" s="373"/>
      <c r="G28" s="373"/>
      <c r="H28" s="374"/>
      <c r="I28" s="214"/>
      <c r="J28" s="214"/>
      <c r="K28" s="214"/>
      <c r="L28" s="19">
        <v>1666</v>
      </c>
      <c r="M28" s="33">
        <v>87</v>
      </c>
      <c r="N28" s="307"/>
      <c r="O28" s="308"/>
      <c r="P28" s="213">
        <v>2407</v>
      </c>
      <c r="Q28" s="50">
        <f>Q29+Q30</f>
        <v>58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416</v>
      </c>
      <c r="D29" s="306"/>
      <c r="E29" s="307"/>
      <c r="F29" s="307"/>
      <c r="G29" s="307"/>
      <c r="H29" s="308"/>
      <c r="I29" s="214"/>
      <c r="J29" s="214"/>
      <c r="K29" s="214"/>
      <c r="L29" s="6">
        <v>213</v>
      </c>
      <c r="M29" s="384"/>
      <c r="N29" s="385"/>
      <c r="O29" s="386"/>
      <c r="P29" s="6">
        <v>169</v>
      </c>
      <c r="Q29" s="50">
        <v>34</v>
      </c>
      <c r="R29" s="320"/>
      <c r="S29" s="21">
        <v>297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24</v>
      </c>
      <c r="R30" s="321"/>
      <c r="S30" s="22">
        <v>138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2617</v>
      </c>
      <c r="S31" s="40">
        <f>S29+S30</f>
        <v>435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28"/>
      <c r="J33" s="228"/>
      <c r="K33" s="228"/>
      <c r="L33" s="387" t="s">
        <v>17</v>
      </c>
      <c r="M33" s="387"/>
      <c r="N33" s="21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26"/>
      <c r="J34" s="226"/>
      <c r="K34" s="226"/>
      <c r="L34" s="302">
        <v>0</v>
      </c>
      <c r="M34" s="302"/>
      <c r="N34" s="227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26"/>
      <c r="J35" s="226"/>
      <c r="K35" s="226"/>
      <c r="L35" s="302">
        <v>0</v>
      </c>
      <c r="M35" s="302"/>
      <c r="N35" s="227">
        <v>0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24"/>
      <c r="J36" s="224"/>
      <c r="K36" s="224"/>
      <c r="L36" s="298">
        <v>0</v>
      </c>
      <c r="M36" s="298"/>
      <c r="N36" s="225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Q40" s="8"/>
      <c r="R40" s="24"/>
    </row>
    <row r="43" spans="1:19" x14ac:dyDescent="0.3">
      <c r="B43" s="397" t="s">
        <v>66</v>
      </c>
      <c r="C43" s="397"/>
      <c r="D43" s="397"/>
      <c r="E43" s="397"/>
      <c r="F43" s="397"/>
      <c r="G43" s="397"/>
      <c r="H43" s="397"/>
      <c r="I43" s="397"/>
      <c r="J43" s="397"/>
      <c r="K43" s="397"/>
      <c r="L43" s="397"/>
    </row>
    <row r="44" spans="1:19" ht="15" customHeight="1" x14ac:dyDescent="0.3">
      <c r="B44" s="398" t="s">
        <v>68</v>
      </c>
      <c r="C44" s="399"/>
      <c r="D44" s="399"/>
      <c r="E44" s="399"/>
      <c r="F44" s="399"/>
      <c r="G44" s="399"/>
      <c r="H44" s="399"/>
      <c r="I44" s="399"/>
      <c r="J44" s="399"/>
      <c r="K44" s="399"/>
      <c r="L44" s="399"/>
    </row>
    <row r="45" spans="1:19" ht="15.75" customHeight="1" x14ac:dyDescent="0.3">
      <c r="B45" s="396" t="s">
        <v>67</v>
      </c>
      <c r="C45" s="396"/>
      <c r="D45" s="396"/>
      <c r="E45" s="396"/>
      <c r="F45" s="396"/>
      <c r="G45" s="396"/>
      <c r="H45" s="396"/>
      <c r="I45" s="396"/>
      <c r="J45" s="396"/>
      <c r="K45" s="396"/>
      <c r="L45" s="396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="87" zoomScaleNormal="87" workbookViewId="0">
      <selection activeCell="J45" sqref="J4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</row>
    <row r="2" spans="1:19" ht="27.75" customHeight="1" x14ac:dyDescent="0.3">
      <c r="A2" s="331" t="s">
        <v>54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</row>
    <row r="4" spans="1:19" ht="15.75" thickBot="1" x14ac:dyDescent="0.35">
      <c r="O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27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2.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6750</v>
      </c>
      <c r="D8" s="361">
        <f>D9+E9+F9</f>
        <v>1429</v>
      </c>
      <c r="E8" s="362"/>
      <c r="F8" s="363"/>
      <c r="G8" s="279">
        <f>G9+H9</f>
        <v>13</v>
      </c>
      <c r="H8" s="280"/>
      <c r="I8" s="279">
        <f>I9+J9</f>
        <v>4</v>
      </c>
      <c r="J8" s="280"/>
      <c r="K8" s="260">
        <f>K9</f>
        <v>3</v>
      </c>
      <c r="L8" s="328">
        <f>L9+N9</f>
        <v>2927</v>
      </c>
      <c r="M8" s="329"/>
      <c r="N8" s="329"/>
      <c r="O8" s="330"/>
      <c r="P8" s="259">
        <f>P28</f>
        <v>2347</v>
      </c>
      <c r="Q8" s="258">
        <f>Q28</f>
        <v>47</v>
      </c>
      <c r="R8" s="314">
        <f>R31+S30+S29</f>
        <v>2632</v>
      </c>
      <c r="S8" s="280"/>
    </row>
    <row r="9" spans="1:19" ht="18.75" customHeight="1" x14ac:dyDescent="0.3">
      <c r="A9" s="335"/>
      <c r="B9" s="337"/>
      <c r="C9" s="280"/>
      <c r="D9" s="28">
        <f>D10+D11+D12+D13+D14+D15+D16+D17+D18+D19+D20+D21+D22+D23+D24+D25</f>
        <v>1393</v>
      </c>
      <c r="E9" s="18">
        <f>E10+E12+E14+E15</f>
        <v>8</v>
      </c>
      <c r="F9" s="18">
        <f>F10+F12+F14+F15</f>
        <v>28</v>
      </c>
      <c r="G9" s="4">
        <v>11</v>
      </c>
      <c r="H9" s="20">
        <v>2</v>
      </c>
      <c r="I9" s="4">
        <v>0</v>
      </c>
      <c r="J9" s="20">
        <v>4</v>
      </c>
      <c r="K9" s="89">
        <v>3</v>
      </c>
      <c r="L9" s="315">
        <f>L11+M11</f>
        <v>1867</v>
      </c>
      <c r="M9" s="316"/>
      <c r="N9" s="317">
        <f>N27</f>
        <v>1060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8</v>
      </c>
      <c r="E10" s="29">
        <v>5</v>
      </c>
      <c r="F10" s="29">
        <v>10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35</v>
      </c>
      <c r="E11" s="65"/>
      <c r="F11" s="82"/>
      <c r="G11" s="283"/>
      <c r="H11" s="284"/>
      <c r="I11" s="283"/>
      <c r="J11" s="284"/>
      <c r="K11" s="265"/>
      <c r="L11" s="28">
        <f>L27+L28</f>
        <v>1770</v>
      </c>
      <c r="M11" s="18">
        <f>M27+M28</f>
        <v>97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2</v>
      </c>
      <c r="E12" s="47">
        <v>1</v>
      </c>
      <c r="F12" s="29">
        <v>1</v>
      </c>
      <c r="G12" s="283"/>
      <c r="H12" s="284"/>
      <c r="I12" s="283"/>
      <c r="J12" s="284"/>
      <c r="K12" s="26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5</v>
      </c>
      <c r="E13" s="66"/>
      <c r="F13" s="82"/>
      <c r="G13" s="283"/>
      <c r="H13" s="284"/>
      <c r="I13" s="283"/>
      <c r="J13" s="284"/>
      <c r="K13" s="26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0</v>
      </c>
      <c r="E14" s="47">
        <v>1</v>
      </c>
      <c r="F14" s="29">
        <v>14</v>
      </c>
      <c r="G14" s="283"/>
      <c r="H14" s="284"/>
      <c r="I14" s="283"/>
      <c r="J14" s="284"/>
      <c r="K14" s="26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1</v>
      </c>
      <c r="F15" s="29">
        <v>3</v>
      </c>
      <c r="G15" s="283"/>
      <c r="H15" s="284"/>
      <c r="I15" s="283"/>
      <c r="J15" s="284"/>
      <c r="K15" s="26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3</v>
      </c>
      <c r="E16" s="66"/>
      <c r="F16" s="261"/>
      <c r="G16" s="283"/>
      <c r="H16" s="284"/>
      <c r="I16" s="283"/>
      <c r="J16" s="284"/>
      <c r="K16" s="26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1</v>
      </c>
      <c r="E17" s="66"/>
      <c r="F17" s="261"/>
      <c r="G17" s="283"/>
      <c r="H17" s="284"/>
      <c r="I17" s="283"/>
      <c r="J17" s="284"/>
      <c r="K17" s="26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64</v>
      </c>
      <c r="E18" s="66"/>
      <c r="F18" s="261"/>
      <c r="G18" s="283"/>
      <c r="H18" s="284"/>
      <c r="I18" s="283"/>
      <c r="J18" s="284"/>
      <c r="K18" s="26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20</v>
      </c>
      <c r="E19" s="66"/>
      <c r="F19" s="261"/>
      <c r="G19" s="283"/>
      <c r="H19" s="284"/>
      <c r="I19" s="283"/>
      <c r="J19" s="284"/>
      <c r="K19" s="26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62" t="s">
        <v>31</v>
      </c>
      <c r="B20" s="263"/>
      <c r="C20" s="264"/>
      <c r="D20" s="47">
        <v>159</v>
      </c>
      <c r="E20" s="66"/>
      <c r="F20" s="261"/>
      <c r="G20" s="283"/>
      <c r="H20" s="284"/>
      <c r="I20" s="283"/>
      <c r="J20" s="284"/>
      <c r="K20" s="26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446</v>
      </c>
      <c r="E21" s="66"/>
      <c r="F21" s="261"/>
      <c r="G21" s="283"/>
      <c r="H21" s="284"/>
      <c r="I21" s="283"/>
      <c r="J21" s="284"/>
      <c r="K21" s="26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69</v>
      </c>
      <c r="E22" s="66"/>
      <c r="F22" s="261"/>
      <c r="G22" s="283"/>
      <c r="H22" s="284"/>
      <c r="I22" s="283"/>
      <c r="J22" s="284"/>
      <c r="K22" s="26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150</v>
      </c>
      <c r="E23" s="66"/>
      <c r="F23" s="261"/>
      <c r="G23" s="283"/>
      <c r="H23" s="284"/>
      <c r="I23" s="283"/>
      <c r="J23" s="284"/>
      <c r="K23" s="26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430</v>
      </c>
      <c r="E24" s="66"/>
      <c r="F24" s="261"/>
      <c r="G24" s="283"/>
      <c r="H24" s="284"/>
      <c r="I24" s="283"/>
      <c r="J24" s="284"/>
      <c r="K24" s="26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0</v>
      </c>
      <c r="E25" s="67"/>
      <c r="F25" s="261"/>
      <c r="G25" s="283"/>
      <c r="H25" s="284"/>
      <c r="I25" s="283"/>
      <c r="J25" s="284"/>
      <c r="K25" s="265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1597</v>
      </c>
      <c r="D27" s="306"/>
      <c r="E27" s="307"/>
      <c r="F27" s="307"/>
      <c r="G27" s="307"/>
      <c r="H27" s="308"/>
      <c r="I27" s="256"/>
      <c r="J27" s="256"/>
      <c r="K27" s="256"/>
      <c r="L27" s="19">
        <v>219</v>
      </c>
      <c r="M27" s="33">
        <v>4</v>
      </c>
      <c r="N27" s="4">
        <v>1060</v>
      </c>
      <c r="O27" s="20">
        <v>314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L28+M28+P28+Q28</f>
        <v>4038</v>
      </c>
      <c r="D28" s="372"/>
      <c r="E28" s="373"/>
      <c r="F28" s="373"/>
      <c r="G28" s="373"/>
      <c r="H28" s="374"/>
      <c r="I28" s="256"/>
      <c r="J28" s="256"/>
      <c r="K28" s="256"/>
      <c r="L28" s="19">
        <v>1551</v>
      </c>
      <c r="M28" s="33">
        <v>93</v>
      </c>
      <c r="N28" s="307"/>
      <c r="O28" s="308"/>
      <c r="P28" s="213">
        <v>2347</v>
      </c>
      <c r="Q28" s="50">
        <v>47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422</v>
      </c>
      <c r="D29" s="306"/>
      <c r="E29" s="307"/>
      <c r="F29" s="307"/>
      <c r="G29" s="307"/>
      <c r="H29" s="308"/>
      <c r="I29" s="256"/>
      <c r="J29" s="256"/>
      <c r="K29" s="256"/>
      <c r="L29" s="6">
        <v>241</v>
      </c>
      <c r="M29" s="384"/>
      <c r="N29" s="385"/>
      <c r="O29" s="386"/>
      <c r="P29" s="6">
        <v>148</v>
      </c>
      <c r="Q29" s="50">
        <v>33</v>
      </c>
      <c r="R29" s="320"/>
      <c r="S29" s="21">
        <v>165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14</v>
      </c>
      <c r="R30" s="321"/>
      <c r="S30" s="22">
        <v>280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2187</v>
      </c>
      <c r="S31" s="40"/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70"/>
      <c r="J33" s="270"/>
      <c r="K33" s="270"/>
      <c r="L33" s="387" t="s">
        <v>17</v>
      </c>
      <c r="M33" s="387"/>
      <c r="N33" s="257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68"/>
      <c r="J34" s="268"/>
      <c r="K34" s="268"/>
      <c r="L34" s="302">
        <v>0</v>
      </c>
      <c r="M34" s="302"/>
      <c r="N34" s="269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68"/>
      <c r="J35" s="268"/>
      <c r="K35" s="268"/>
      <c r="L35" s="302">
        <v>1</v>
      </c>
      <c r="M35" s="302"/>
      <c r="N35" s="269">
        <v>1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66"/>
      <c r="J36" s="266"/>
      <c r="K36" s="266"/>
      <c r="L36" s="298">
        <v>0</v>
      </c>
      <c r="M36" s="298"/>
      <c r="N36" s="267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48" t="s">
        <v>70</v>
      </c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Q40" s="8"/>
      <c r="R40" s="24"/>
    </row>
    <row r="41" spans="1:19" ht="15" customHeight="1" x14ac:dyDescent="0.3">
      <c r="C41" s="400" t="s">
        <v>72</v>
      </c>
      <c r="D41" s="401"/>
      <c r="E41" s="401"/>
      <c r="F41" s="402"/>
      <c r="G41" s="249"/>
      <c r="H41" s="403"/>
      <c r="I41" s="396"/>
      <c r="J41" s="396"/>
      <c r="K41" s="396"/>
      <c r="L41" s="396"/>
      <c r="M41" s="404"/>
    </row>
    <row r="42" spans="1:19" x14ac:dyDescent="0.3">
      <c r="C42" s="250" t="s">
        <v>71</v>
      </c>
      <c r="D42" s="250"/>
      <c r="E42" s="250"/>
      <c r="F42" s="250"/>
      <c r="G42" s="250"/>
      <c r="H42" s="250"/>
      <c r="I42" s="250"/>
      <c r="J42" s="250"/>
      <c r="K42" s="250"/>
      <c r="L42" s="250"/>
      <c r="M42" s="250"/>
    </row>
  </sheetData>
  <mergeCells count="75">
    <mergeCell ref="C41:F41"/>
    <mergeCell ref="H41:M41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opLeftCell="A7" workbookViewId="0">
      <selection activeCell="P8" sqref="P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405" t="s">
        <v>73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6476</v>
      </c>
      <c r="D8" s="361">
        <f>D9+E9+F9</f>
        <v>1477</v>
      </c>
      <c r="E8" s="362"/>
      <c r="F8" s="363"/>
      <c r="G8" s="279">
        <f>G9+H9</f>
        <v>53</v>
      </c>
      <c r="H8" s="280"/>
      <c r="I8" s="279">
        <f>I9+J9</f>
        <v>10</v>
      </c>
      <c r="J8" s="280"/>
      <c r="K8" s="243">
        <f>K9</f>
        <v>3</v>
      </c>
      <c r="L8" s="328">
        <f>L9+N9</f>
        <v>2697</v>
      </c>
      <c r="M8" s="329"/>
      <c r="N8" s="329"/>
      <c r="O8" s="330"/>
      <c r="P8" s="241">
        <v>2253</v>
      </c>
      <c r="Q8" s="229">
        <f t="shared" ref="Q8" si="0">SUM(Q29:Q30)</f>
        <v>49</v>
      </c>
      <c r="R8" s="314">
        <f>S31+R31</f>
        <v>2531</v>
      </c>
      <c r="S8" s="280"/>
    </row>
    <row r="9" spans="1:19" ht="18.75" customHeight="1" x14ac:dyDescent="0.3">
      <c r="A9" s="335"/>
      <c r="B9" s="337"/>
      <c r="C9" s="280"/>
      <c r="D9" s="28">
        <f>SUM(D10:D25)</f>
        <v>1361</v>
      </c>
      <c r="E9" s="18">
        <f>E10+E12+E14+E15</f>
        <v>43</v>
      </c>
      <c r="F9" s="18">
        <f>F10+F12+F14+F15</f>
        <v>73</v>
      </c>
      <c r="G9" s="4">
        <v>26</v>
      </c>
      <c r="H9" s="20">
        <v>27</v>
      </c>
      <c r="I9" s="4">
        <v>6</v>
      </c>
      <c r="J9" s="20">
        <v>4</v>
      </c>
      <c r="K9" s="89">
        <v>3</v>
      </c>
      <c r="L9" s="315">
        <f>L11+M11</f>
        <v>1781</v>
      </c>
      <c r="M9" s="316"/>
      <c r="N9" s="317">
        <f>N27</f>
        <v>916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18</v>
      </c>
      <c r="E10" s="29">
        <v>35</v>
      </c>
      <c r="F10" s="29">
        <v>54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36</v>
      </c>
      <c r="E11" s="65"/>
      <c r="F11" s="82"/>
      <c r="G11" s="283"/>
      <c r="H11" s="284"/>
      <c r="I11" s="283"/>
      <c r="J11" s="284"/>
      <c r="K11" s="235"/>
      <c r="L11" s="28">
        <f>L27+L28</f>
        <v>1699</v>
      </c>
      <c r="M11" s="18">
        <f>M27+M28</f>
        <v>82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6</v>
      </c>
      <c r="E12" s="47">
        <v>2</v>
      </c>
      <c r="F12" s="29">
        <v>2</v>
      </c>
      <c r="G12" s="283"/>
      <c r="H12" s="284"/>
      <c r="I12" s="283"/>
      <c r="J12" s="284"/>
      <c r="K12" s="23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15</v>
      </c>
      <c r="E13" s="66"/>
      <c r="F13" s="82"/>
      <c r="G13" s="283"/>
      <c r="H13" s="284"/>
      <c r="I13" s="283"/>
      <c r="J13" s="284"/>
      <c r="K13" s="23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3</v>
      </c>
      <c r="E14" s="47">
        <v>4</v>
      </c>
      <c r="F14" s="29">
        <v>14</v>
      </c>
      <c r="G14" s="283"/>
      <c r="H14" s="284"/>
      <c r="I14" s="283"/>
      <c r="J14" s="284"/>
      <c r="K14" s="23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2</v>
      </c>
      <c r="F15" s="29">
        <v>3</v>
      </c>
      <c r="G15" s="283"/>
      <c r="H15" s="284"/>
      <c r="I15" s="283"/>
      <c r="J15" s="284"/>
      <c r="K15" s="23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4</v>
      </c>
      <c r="E16" s="66"/>
      <c r="F16" s="231"/>
      <c r="G16" s="283"/>
      <c r="H16" s="284"/>
      <c r="I16" s="283"/>
      <c r="J16" s="284"/>
      <c r="K16" s="23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1</v>
      </c>
      <c r="E17" s="66"/>
      <c r="F17" s="231"/>
      <c r="G17" s="283"/>
      <c r="H17" s="284"/>
      <c r="I17" s="283"/>
      <c r="J17" s="284"/>
      <c r="K17" s="23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64</v>
      </c>
      <c r="E18" s="66"/>
      <c r="F18" s="231"/>
      <c r="G18" s="283"/>
      <c r="H18" s="284"/>
      <c r="I18" s="283"/>
      <c r="J18" s="284"/>
      <c r="K18" s="23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25</v>
      </c>
      <c r="E19" s="66"/>
      <c r="F19" s="231"/>
      <c r="G19" s="283"/>
      <c r="H19" s="284"/>
      <c r="I19" s="283"/>
      <c r="J19" s="284"/>
      <c r="K19" s="23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32" t="s">
        <v>31</v>
      </c>
      <c r="B20" s="233"/>
      <c r="C20" s="234"/>
      <c r="D20" s="47">
        <v>159</v>
      </c>
      <c r="E20" s="66"/>
      <c r="F20" s="231"/>
      <c r="G20" s="283"/>
      <c r="H20" s="284"/>
      <c r="I20" s="283"/>
      <c r="J20" s="284"/>
      <c r="K20" s="23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404</v>
      </c>
      <c r="E21" s="66"/>
      <c r="F21" s="231"/>
      <c r="G21" s="283"/>
      <c r="H21" s="284"/>
      <c r="I21" s="283"/>
      <c r="J21" s="284"/>
      <c r="K21" s="23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95</v>
      </c>
      <c r="E22" s="66"/>
      <c r="F22" s="231"/>
      <c r="G22" s="283"/>
      <c r="H22" s="284"/>
      <c r="I22" s="283"/>
      <c r="J22" s="284"/>
      <c r="K22" s="23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108</v>
      </c>
      <c r="E23" s="66"/>
      <c r="F23" s="231"/>
      <c r="G23" s="283"/>
      <c r="H23" s="284"/>
      <c r="I23" s="283"/>
      <c r="J23" s="284"/>
      <c r="K23" s="23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420</v>
      </c>
      <c r="E24" s="66"/>
      <c r="F24" s="231"/>
      <c r="G24" s="283"/>
      <c r="H24" s="284"/>
      <c r="I24" s="283"/>
      <c r="J24" s="284"/>
      <c r="K24" s="23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2</v>
      </c>
      <c r="E25" s="67"/>
      <c r="F25" s="231"/>
      <c r="G25" s="283"/>
      <c r="H25" s="284"/>
      <c r="I25" s="283"/>
      <c r="J25" s="284"/>
      <c r="K25" s="235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1588</v>
      </c>
      <c r="D27" s="306"/>
      <c r="E27" s="307"/>
      <c r="F27" s="307"/>
      <c r="G27" s="307"/>
      <c r="H27" s="308"/>
      <c r="I27" s="244"/>
      <c r="J27" s="244"/>
      <c r="K27" s="244"/>
      <c r="L27" s="19">
        <v>234</v>
      </c>
      <c r="M27" s="33">
        <v>3</v>
      </c>
      <c r="N27" s="4">
        <v>916</v>
      </c>
      <c r="O27" s="20">
        <v>435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3908</v>
      </c>
      <c r="D28" s="372"/>
      <c r="E28" s="373"/>
      <c r="F28" s="373"/>
      <c r="G28" s="373"/>
      <c r="H28" s="374"/>
      <c r="I28" s="244"/>
      <c r="J28" s="244"/>
      <c r="K28" s="244"/>
      <c r="L28" s="19">
        <v>1465</v>
      </c>
      <c r="M28" s="33">
        <v>79</v>
      </c>
      <c r="N28" s="307"/>
      <c r="O28" s="308"/>
      <c r="P28" s="6">
        <v>2213</v>
      </c>
      <c r="Q28" s="50">
        <v>49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360</v>
      </c>
      <c r="D29" s="306"/>
      <c r="E29" s="307"/>
      <c r="F29" s="307"/>
      <c r="G29" s="307"/>
      <c r="H29" s="308"/>
      <c r="I29" s="244"/>
      <c r="J29" s="244"/>
      <c r="K29" s="244"/>
      <c r="L29" s="6">
        <v>221</v>
      </c>
      <c r="M29" s="384"/>
      <c r="N29" s="385"/>
      <c r="O29" s="386"/>
      <c r="P29" s="6">
        <v>112</v>
      </c>
      <c r="Q29" s="50">
        <v>27</v>
      </c>
      <c r="R29" s="320"/>
      <c r="S29" s="21">
        <v>217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22</v>
      </c>
      <c r="R30" s="321"/>
      <c r="S30" s="22">
        <v>148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2166</v>
      </c>
      <c r="S31" s="40">
        <f>S29+S30</f>
        <v>365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40"/>
      <c r="J33" s="240"/>
      <c r="K33" s="240"/>
      <c r="L33" s="387" t="s">
        <v>17</v>
      </c>
      <c r="M33" s="387"/>
      <c r="N33" s="24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8"/>
      <c r="J34" s="238"/>
      <c r="K34" s="238"/>
      <c r="L34" s="302">
        <v>0</v>
      </c>
      <c r="M34" s="302"/>
      <c r="N34" s="239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8"/>
      <c r="J35" s="238"/>
      <c r="K35" s="238"/>
      <c r="L35" s="302">
        <v>1</v>
      </c>
      <c r="M35" s="302"/>
      <c r="N35" s="239">
        <v>3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36"/>
      <c r="J36" s="236"/>
      <c r="K36" s="236"/>
      <c r="L36" s="298">
        <v>0</v>
      </c>
      <c r="M36" s="298"/>
      <c r="N36" s="237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7" t="s">
        <v>76</v>
      </c>
      <c r="C41" s="367"/>
      <c r="D41" s="367"/>
      <c r="E41" s="367"/>
      <c r="F41" s="367"/>
      <c r="G41" s="367"/>
      <c r="H41" s="367"/>
      <c r="I41" s="367"/>
      <c r="J41" s="367"/>
      <c r="K41" s="367"/>
      <c r="L41" s="367"/>
    </row>
    <row r="42" spans="1:19" x14ac:dyDescent="0.3">
      <c r="B42" s="391" t="s">
        <v>74</v>
      </c>
      <c r="C42" s="392"/>
      <c r="D42" s="392"/>
      <c r="E42" s="392"/>
      <c r="F42" s="392"/>
      <c r="G42" s="392"/>
      <c r="H42" s="392"/>
      <c r="I42" s="392"/>
      <c r="J42" s="392"/>
      <c r="K42" s="392"/>
      <c r="L42" s="393"/>
    </row>
    <row r="43" spans="1:19" x14ac:dyDescent="0.3">
      <c r="B43" s="394" t="s">
        <v>75</v>
      </c>
      <c r="C43" s="395"/>
      <c r="D43" s="395"/>
      <c r="E43" s="395"/>
      <c r="F43" s="395"/>
      <c r="G43" s="395"/>
      <c r="H43" s="395"/>
      <c r="I43" s="395"/>
      <c r="J43" s="395"/>
      <c r="K43" s="395"/>
      <c r="L43" s="395"/>
    </row>
  </sheetData>
  <mergeCells count="76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workbookViewId="0">
      <selection activeCell="B42" sqref="B42:L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1" t="s">
        <v>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27.75" customHeight="1" x14ac:dyDescent="0.3">
      <c r="A2" s="331" t="s">
        <v>78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3" spans="1:19" ht="18" x14ac:dyDescent="0.35">
      <c r="A3" s="332" t="s">
        <v>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19" ht="15.75" thickBot="1" x14ac:dyDescent="0.35">
      <c r="P4" s="3"/>
    </row>
    <row r="5" spans="1:19" ht="22.5" customHeight="1" thickBot="1" x14ac:dyDescent="0.35">
      <c r="A5" s="333" t="s">
        <v>6</v>
      </c>
      <c r="B5" s="334"/>
      <c r="C5" s="338" t="s">
        <v>20</v>
      </c>
      <c r="D5" s="341" t="s">
        <v>7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3"/>
      <c r="R5" s="344" t="s">
        <v>24</v>
      </c>
      <c r="S5" s="345"/>
    </row>
    <row r="6" spans="1:19" ht="48.75" customHeight="1" x14ac:dyDescent="0.3">
      <c r="A6" s="335"/>
      <c r="B6" s="336"/>
      <c r="C6" s="339"/>
      <c r="D6" s="364" t="s">
        <v>4</v>
      </c>
      <c r="E6" s="365"/>
      <c r="F6" s="366"/>
      <c r="G6" s="275" t="s">
        <v>21</v>
      </c>
      <c r="H6" s="276"/>
      <c r="I6" s="275" t="s">
        <v>59</v>
      </c>
      <c r="J6" s="276"/>
      <c r="K6" s="277" t="s">
        <v>60</v>
      </c>
      <c r="L6" s="350" t="s">
        <v>13</v>
      </c>
      <c r="M6" s="351"/>
      <c r="N6" s="351"/>
      <c r="O6" s="352"/>
      <c r="P6" s="353" t="s">
        <v>12</v>
      </c>
      <c r="Q6" s="355" t="s">
        <v>14</v>
      </c>
      <c r="R6" s="346"/>
      <c r="S6" s="347"/>
    </row>
    <row r="7" spans="1:19" ht="29.25" customHeight="1" thickBot="1" x14ac:dyDescent="0.35">
      <c r="A7" s="335"/>
      <c r="B7" s="336"/>
      <c r="C7" s="340"/>
      <c r="D7" s="35" t="s">
        <v>56</v>
      </c>
      <c r="E7" s="34" t="s">
        <v>62</v>
      </c>
      <c r="F7" s="34" t="s">
        <v>58</v>
      </c>
      <c r="G7" s="34" t="s">
        <v>23</v>
      </c>
      <c r="H7" s="36" t="s">
        <v>42</v>
      </c>
      <c r="I7" s="34" t="s">
        <v>23</v>
      </c>
      <c r="J7" s="36" t="s">
        <v>42</v>
      </c>
      <c r="K7" s="278"/>
      <c r="L7" s="357" t="s">
        <v>0</v>
      </c>
      <c r="M7" s="358"/>
      <c r="N7" s="358" t="s">
        <v>1</v>
      </c>
      <c r="O7" s="359"/>
      <c r="P7" s="354"/>
      <c r="Q7" s="356"/>
      <c r="R7" s="348"/>
      <c r="S7" s="349"/>
    </row>
    <row r="8" spans="1:19" ht="21.75" customHeight="1" x14ac:dyDescent="0.3">
      <c r="A8" s="335"/>
      <c r="B8" s="337"/>
      <c r="C8" s="360">
        <f>D8+L8+P8+Q8</f>
        <v>6540</v>
      </c>
      <c r="D8" s="361">
        <f>D9+E9+F9</f>
        <v>1389</v>
      </c>
      <c r="E8" s="362"/>
      <c r="F8" s="363"/>
      <c r="G8" s="279">
        <f>G9+H9</f>
        <v>29</v>
      </c>
      <c r="H8" s="280"/>
      <c r="I8" s="279">
        <f>I9+J9</f>
        <v>10</v>
      </c>
      <c r="J8" s="280"/>
      <c r="K8" s="243">
        <f>K9</f>
        <v>1</v>
      </c>
      <c r="L8" s="328">
        <f>L9+N9</f>
        <v>2883</v>
      </c>
      <c r="M8" s="329"/>
      <c r="N8" s="329"/>
      <c r="O8" s="330"/>
      <c r="P8" s="241">
        <f>P28</f>
        <v>2219</v>
      </c>
      <c r="Q8" s="229">
        <f t="shared" ref="Q8" si="0">SUM(Q29:Q30)</f>
        <v>49</v>
      </c>
      <c r="R8" s="314">
        <f>S31+R31</f>
        <v>2337</v>
      </c>
      <c r="S8" s="280"/>
    </row>
    <row r="9" spans="1:19" ht="18.75" customHeight="1" x14ac:dyDescent="0.3">
      <c r="A9" s="335"/>
      <c r="B9" s="337"/>
      <c r="C9" s="280"/>
      <c r="D9" s="28">
        <f>SUM(D10:D25)</f>
        <v>1352</v>
      </c>
      <c r="E9" s="18">
        <f>E10+E12+E14+E15</f>
        <v>11</v>
      </c>
      <c r="F9" s="18">
        <f>F10+F12+F14+F15</f>
        <v>26</v>
      </c>
      <c r="G9" s="4">
        <v>18</v>
      </c>
      <c r="H9" s="20">
        <v>11</v>
      </c>
      <c r="I9" s="4">
        <v>4</v>
      </c>
      <c r="J9" s="20">
        <v>6</v>
      </c>
      <c r="K9" s="89">
        <v>1</v>
      </c>
      <c r="L9" s="315">
        <f>L11+M11</f>
        <v>1481</v>
      </c>
      <c r="M9" s="316"/>
      <c r="N9" s="317">
        <f>N27</f>
        <v>1402</v>
      </c>
      <c r="O9" s="318"/>
      <c r="P9" s="319"/>
      <c r="Q9" s="322"/>
      <c r="R9" s="319"/>
      <c r="S9" s="322"/>
    </row>
    <row r="10" spans="1:19" ht="15.75" customHeight="1" x14ac:dyDescent="0.3">
      <c r="A10" s="285" t="s">
        <v>33</v>
      </c>
      <c r="B10" s="286"/>
      <c r="C10" s="287"/>
      <c r="D10" s="47">
        <v>21</v>
      </c>
      <c r="E10" s="29">
        <v>9</v>
      </c>
      <c r="F10" s="29">
        <v>22</v>
      </c>
      <c r="G10" s="281"/>
      <c r="H10" s="282"/>
      <c r="I10" s="281"/>
      <c r="J10" s="282"/>
      <c r="K10" s="90"/>
      <c r="L10" s="13" t="s">
        <v>25</v>
      </c>
      <c r="M10" s="23" t="s">
        <v>26</v>
      </c>
      <c r="N10" s="325"/>
      <c r="O10" s="322"/>
      <c r="P10" s="320"/>
      <c r="Q10" s="323"/>
      <c r="R10" s="320"/>
      <c r="S10" s="323"/>
    </row>
    <row r="11" spans="1:19" ht="15.75" customHeight="1" x14ac:dyDescent="0.3">
      <c r="A11" s="285" t="s">
        <v>29</v>
      </c>
      <c r="B11" s="286"/>
      <c r="C11" s="287"/>
      <c r="D11" s="47">
        <v>31</v>
      </c>
      <c r="E11" s="65"/>
      <c r="F11" s="82"/>
      <c r="G11" s="283"/>
      <c r="H11" s="284"/>
      <c r="I11" s="283"/>
      <c r="J11" s="284"/>
      <c r="K11" s="235"/>
      <c r="L11" s="28">
        <f>L27+L28</f>
        <v>1422</v>
      </c>
      <c r="M11" s="18">
        <f>M27+M28</f>
        <v>59</v>
      </c>
      <c r="N11" s="326"/>
      <c r="O11" s="323"/>
      <c r="P11" s="320"/>
      <c r="Q11" s="323"/>
      <c r="R11" s="320"/>
      <c r="S11" s="323"/>
    </row>
    <row r="12" spans="1:19" ht="15.75" customHeight="1" x14ac:dyDescent="0.3">
      <c r="A12" s="285" t="s">
        <v>34</v>
      </c>
      <c r="B12" s="286"/>
      <c r="C12" s="287"/>
      <c r="D12" s="47">
        <v>9</v>
      </c>
      <c r="E12" s="47">
        <v>1</v>
      </c>
      <c r="F12" s="29">
        <v>2</v>
      </c>
      <c r="G12" s="283"/>
      <c r="H12" s="284"/>
      <c r="I12" s="283"/>
      <c r="J12" s="284"/>
      <c r="K12" s="235"/>
      <c r="L12" s="53"/>
      <c r="M12" s="65"/>
      <c r="N12" s="326"/>
      <c r="O12" s="323"/>
      <c r="P12" s="320"/>
      <c r="Q12" s="323"/>
      <c r="R12" s="320"/>
      <c r="S12" s="323"/>
    </row>
    <row r="13" spans="1:19" ht="15.75" customHeight="1" x14ac:dyDescent="0.3">
      <c r="A13" s="285" t="s">
        <v>35</v>
      </c>
      <c r="B13" s="286"/>
      <c r="C13" s="287"/>
      <c r="D13" s="47">
        <v>8</v>
      </c>
      <c r="E13" s="66"/>
      <c r="F13" s="82"/>
      <c r="G13" s="283"/>
      <c r="H13" s="284"/>
      <c r="I13" s="283"/>
      <c r="J13" s="284"/>
      <c r="K13" s="235"/>
      <c r="L13" s="63"/>
      <c r="M13" s="66"/>
      <c r="N13" s="326"/>
      <c r="O13" s="323"/>
      <c r="P13" s="320"/>
      <c r="Q13" s="323"/>
      <c r="R13" s="320"/>
      <c r="S13" s="323"/>
    </row>
    <row r="14" spans="1:19" ht="15.75" customHeight="1" x14ac:dyDescent="0.3">
      <c r="A14" s="285" t="s">
        <v>38</v>
      </c>
      <c r="B14" s="286"/>
      <c r="C14" s="287"/>
      <c r="D14" s="47">
        <v>0</v>
      </c>
      <c r="E14" s="47">
        <v>0</v>
      </c>
      <c r="F14" s="29">
        <v>0</v>
      </c>
      <c r="G14" s="283"/>
      <c r="H14" s="284"/>
      <c r="I14" s="283"/>
      <c r="J14" s="284"/>
      <c r="K14" s="235"/>
      <c r="L14" s="63"/>
      <c r="M14" s="66"/>
      <c r="N14" s="326"/>
      <c r="O14" s="323"/>
      <c r="P14" s="320"/>
      <c r="Q14" s="323"/>
      <c r="R14" s="320"/>
      <c r="S14" s="323"/>
    </row>
    <row r="15" spans="1:19" ht="15.75" customHeight="1" x14ac:dyDescent="0.3">
      <c r="A15" s="285" t="s">
        <v>19</v>
      </c>
      <c r="B15" s="286"/>
      <c r="C15" s="287"/>
      <c r="D15" s="47">
        <v>1</v>
      </c>
      <c r="E15" s="47">
        <v>1</v>
      </c>
      <c r="F15" s="29">
        <v>2</v>
      </c>
      <c r="G15" s="283"/>
      <c r="H15" s="284"/>
      <c r="I15" s="283"/>
      <c r="J15" s="284"/>
      <c r="K15" s="235"/>
      <c r="L15" s="63"/>
      <c r="M15" s="66"/>
      <c r="N15" s="326"/>
      <c r="O15" s="323"/>
      <c r="P15" s="320"/>
      <c r="Q15" s="323"/>
      <c r="R15" s="320"/>
      <c r="S15" s="323"/>
    </row>
    <row r="16" spans="1:19" ht="15.75" customHeight="1" x14ac:dyDescent="0.3">
      <c r="A16" s="285" t="s">
        <v>39</v>
      </c>
      <c r="B16" s="286"/>
      <c r="C16" s="287"/>
      <c r="D16" s="47">
        <v>1</v>
      </c>
      <c r="E16" s="66"/>
      <c r="F16" s="231"/>
      <c r="G16" s="283"/>
      <c r="H16" s="284"/>
      <c r="I16" s="283"/>
      <c r="J16" s="284"/>
      <c r="K16" s="235"/>
      <c r="L16" s="63"/>
      <c r="M16" s="66"/>
      <c r="N16" s="326"/>
      <c r="O16" s="323"/>
      <c r="P16" s="320"/>
      <c r="Q16" s="323"/>
      <c r="R16" s="320"/>
      <c r="S16" s="323"/>
    </row>
    <row r="17" spans="1:19" ht="15.75" customHeight="1" x14ac:dyDescent="0.3">
      <c r="A17" s="285" t="s">
        <v>36</v>
      </c>
      <c r="B17" s="286"/>
      <c r="C17" s="287"/>
      <c r="D17" s="47">
        <v>1</v>
      </c>
      <c r="E17" s="66"/>
      <c r="F17" s="231"/>
      <c r="G17" s="283"/>
      <c r="H17" s="284"/>
      <c r="I17" s="283"/>
      <c r="J17" s="284"/>
      <c r="K17" s="235"/>
      <c r="L17" s="63"/>
      <c r="M17" s="66"/>
      <c r="N17" s="326"/>
      <c r="O17" s="323"/>
      <c r="P17" s="320"/>
      <c r="Q17" s="323"/>
      <c r="R17" s="320"/>
      <c r="S17" s="323"/>
    </row>
    <row r="18" spans="1:19" ht="15.75" customHeight="1" x14ac:dyDescent="0.3">
      <c r="A18" s="285" t="s">
        <v>37</v>
      </c>
      <c r="B18" s="286"/>
      <c r="C18" s="287"/>
      <c r="D18" s="47">
        <v>69</v>
      </c>
      <c r="E18" s="66"/>
      <c r="F18" s="231"/>
      <c r="G18" s="283"/>
      <c r="H18" s="284"/>
      <c r="I18" s="283"/>
      <c r="J18" s="284"/>
      <c r="K18" s="235"/>
      <c r="L18" s="63"/>
      <c r="M18" s="66"/>
      <c r="N18" s="326"/>
      <c r="O18" s="323"/>
      <c r="P18" s="320"/>
      <c r="Q18" s="323"/>
      <c r="R18" s="320"/>
      <c r="S18" s="323"/>
    </row>
    <row r="19" spans="1:19" ht="15.75" customHeight="1" x14ac:dyDescent="0.3">
      <c r="A19" s="285" t="s">
        <v>30</v>
      </c>
      <c r="B19" s="286"/>
      <c r="C19" s="287"/>
      <c r="D19" s="47">
        <v>25</v>
      </c>
      <c r="E19" s="66"/>
      <c r="F19" s="231"/>
      <c r="G19" s="283"/>
      <c r="H19" s="284"/>
      <c r="I19" s="283"/>
      <c r="J19" s="284"/>
      <c r="K19" s="235"/>
      <c r="L19" s="63"/>
      <c r="M19" s="66"/>
      <c r="N19" s="326"/>
      <c r="O19" s="323"/>
      <c r="P19" s="320"/>
      <c r="Q19" s="323"/>
      <c r="R19" s="320"/>
      <c r="S19" s="323"/>
    </row>
    <row r="20" spans="1:19" ht="15.75" customHeight="1" x14ac:dyDescent="0.3">
      <c r="A20" s="232" t="s">
        <v>31</v>
      </c>
      <c r="B20" s="233"/>
      <c r="C20" s="234"/>
      <c r="D20" s="47">
        <v>174</v>
      </c>
      <c r="E20" s="66"/>
      <c r="F20" s="231"/>
      <c r="G20" s="283"/>
      <c r="H20" s="284"/>
      <c r="I20" s="283"/>
      <c r="J20" s="284"/>
      <c r="K20" s="235"/>
      <c r="L20" s="63"/>
      <c r="M20" s="66"/>
      <c r="N20" s="326"/>
      <c r="O20" s="323"/>
      <c r="P20" s="320"/>
      <c r="Q20" s="323"/>
      <c r="R20" s="320"/>
      <c r="S20" s="323"/>
    </row>
    <row r="21" spans="1:19" ht="15.75" customHeight="1" thickBot="1" x14ac:dyDescent="0.35">
      <c r="A21" s="285" t="s">
        <v>32</v>
      </c>
      <c r="B21" s="286"/>
      <c r="C21" s="287"/>
      <c r="D21" s="48">
        <v>386</v>
      </c>
      <c r="E21" s="66"/>
      <c r="F21" s="231"/>
      <c r="G21" s="283"/>
      <c r="H21" s="284"/>
      <c r="I21" s="283"/>
      <c r="J21" s="284"/>
      <c r="K21" s="235"/>
      <c r="L21" s="63"/>
      <c r="M21" s="66"/>
      <c r="N21" s="326"/>
      <c r="O21" s="323"/>
      <c r="P21" s="320"/>
      <c r="Q21" s="323"/>
      <c r="R21" s="320"/>
      <c r="S21" s="323"/>
    </row>
    <row r="22" spans="1:19" ht="15.75" customHeight="1" x14ac:dyDescent="0.3">
      <c r="A22" s="285" t="s">
        <v>43</v>
      </c>
      <c r="B22" s="286"/>
      <c r="C22" s="287"/>
      <c r="D22" s="47">
        <v>143</v>
      </c>
      <c r="E22" s="66"/>
      <c r="F22" s="231"/>
      <c r="G22" s="283"/>
      <c r="H22" s="284"/>
      <c r="I22" s="283"/>
      <c r="J22" s="284"/>
      <c r="K22" s="235"/>
      <c r="L22" s="63"/>
      <c r="M22" s="66"/>
      <c r="N22" s="326"/>
      <c r="O22" s="323"/>
      <c r="P22" s="320"/>
      <c r="Q22" s="323"/>
      <c r="R22" s="320"/>
      <c r="S22" s="323"/>
    </row>
    <row r="23" spans="1:19" ht="15.75" customHeight="1" x14ac:dyDescent="0.3">
      <c r="A23" s="285" t="s">
        <v>44</v>
      </c>
      <c r="B23" s="286"/>
      <c r="C23" s="287"/>
      <c r="D23" s="47">
        <v>117</v>
      </c>
      <c r="E23" s="66"/>
      <c r="F23" s="231"/>
      <c r="G23" s="283"/>
      <c r="H23" s="284"/>
      <c r="I23" s="283"/>
      <c r="J23" s="284"/>
      <c r="K23" s="235"/>
      <c r="L23" s="63"/>
      <c r="M23" s="66"/>
      <c r="N23" s="326"/>
      <c r="O23" s="323"/>
      <c r="P23" s="320"/>
      <c r="Q23" s="323"/>
      <c r="R23" s="320"/>
      <c r="S23" s="323"/>
    </row>
    <row r="24" spans="1:19" ht="15.75" customHeight="1" x14ac:dyDescent="0.3">
      <c r="A24" s="285" t="s">
        <v>45</v>
      </c>
      <c r="B24" s="286"/>
      <c r="C24" s="287"/>
      <c r="D24" s="47">
        <v>337</v>
      </c>
      <c r="E24" s="66"/>
      <c r="F24" s="231"/>
      <c r="G24" s="283"/>
      <c r="H24" s="284"/>
      <c r="I24" s="283"/>
      <c r="J24" s="284"/>
      <c r="K24" s="235"/>
      <c r="L24" s="63"/>
      <c r="M24" s="66"/>
      <c r="N24" s="326"/>
      <c r="O24" s="323"/>
      <c r="P24" s="320"/>
      <c r="Q24" s="323"/>
      <c r="R24" s="320"/>
      <c r="S24" s="323"/>
    </row>
    <row r="25" spans="1:19" ht="15.75" customHeight="1" x14ac:dyDescent="0.3">
      <c r="A25" s="285" t="s">
        <v>46</v>
      </c>
      <c r="B25" s="286"/>
      <c r="C25" s="287"/>
      <c r="D25" s="47">
        <v>29</v>
      </c>
      <c r="E25" s="67"/>
      <c r="F25" s="231"/>
      <c r="G25" s="283"/>
      <c r="H25" s="284"/>
      <c r="I25" s="283"/>
      <c r="J25" s="284"/>
      <c r="K25" s="235"/>
      <c r="L25" s="64"/>
      <c r="M25" s="67"/>
      <c r="N25" s="327"/>
      <c r="O25" s="324"/>
      <c r="P25" s="321"/>
      <c r="Q25" s="324"/>
      <c r="R25" s="321"/>
      <c r="S25" s="324"/>
    </row>
    <row r="26" spans="1:19" ht="27" customHeight="1" x14ac:dyDescent="0.3">
      <c r="A26" s="375"/>
      <c r="B26" s="376"/>
      <c r="C26" s="377"/>
      <c r="D26" s="378"/>
      <c r="E26" s="379"/>
      <c r="F26" s="379"/>
      <c r="G26" s="379"/>
      <c r="H26" s="380"/>
      <c r="I26" s="91"/>
      <c r="J26" s="91"/>
      <c r="K26" s="91"/>
      <c r="L26" s="368"/>
      <c r="M26" s="369"/>
      <c r="N26" s="15" t="s">
        <v>10</v>
      </c>
      <c r="O26" s="17" t="s">
        <v>11</v>
      </c>
      <c r="P26" s="203"/>
      <c r="Q26" s="49"/>
      <c r="R26" s="16" t="s">
        <v>2</v>
      </c>
      <c r="S26" s="17" t="s">
        <v>3</v>
      </c>
    </row>
    <row r="27" spans="1:19" ht="49.5" customHeight="1" x14ac:dyDescent="0.3">
      <c r="A27" s="312" t="s">
        <v>5</v>
      </c>
      <c r="B27" s="313"/>
      <c r="C27" s="10">
        <f>SUM(L27:O27)</f>
        <v>1868</v>
      </c>
      <c r="D27" s="306"/>
      <c r="E27" s="307"/>
      <c r="F27" s="307"/>
      <c r="G27" s="307"/>
      <c r="H27" s="308"/>
      <c r="I27" s="244"/>
      <c r="J27" s="244"/>
      <c r="K27" s="244"/>
      <c r="L27" s="19">
        <v>159</v>
      </c>
      <c r="M27" s="33">
        <v>1</v>
      </c>
      <c r="N27" s="4">
        <v>1402</v>
      </c>
      <c r="O27" s="20">
        <v>306</v>
      </c>
      <c r="P27" s="53"/>
      <c r="Q27" s="68"/>
      <c r="R27" s="319"/>
      <c r="S27" s="322"/>
    </row>
    <row r="28" spans="1:19" ht="49.5" customHeight="1" x14ac:dyDescent="0.3">
      <c r="A28" s="370" t="s">
        <v>41</v>
      </c>
      <c r="B28" s="371"/>
      <c r="C28" s="10">
        <f>L28+M28+P28+G8+E9+D11+D13+D16</f>
        <v>3620</v>
      </c>
      <c r="D28" s="372"/>
      <c r="E28" s="373"/>
      <c r="F28" s="373"/>
      <c r="G28" s="373"/>
      <c r="H28" s="374"/>
      <c r="I28" s="244"/>
      <c r="J28" s="244"/>
      <c r="K28" s="244"/>
      <c r="L28" s="19">
        <v>1263</v>
      </c>
      <c r="M28" s="33">
        <v>58</v>
      </c>
      <c r="N28" s="307"/>
      <c r="O28" s="308"/>
      <c r="P28" s="6">
        <v>2219</v>
      </c>
      <c r="Q28" s="50">
        <v>49</v>
      </c>
      <c r="R28" s="320"/>
      <c r="S28" s="324"/>
    </row>
    <row r="29" spans="1:19" ht="26.25" customHeight="1" x14ac:dyDescent="0.3">
      <c r="A29" s="312" t="s">
        <v>8</v>
      </c>
      <c r="B29" s="313"/>
      <c r="C29" s="10">
        <f>L29+P29+Q29</f>
        <v>418</v>
      </c>
      <c r="D29" s="306"/>
      <c r="E29" s="307"/>
      <c r="F29" s="307"/>
      <c r="G29" s="307"/>
      <c r="H29" s="308"/>
      <c r="I29" s="244"/>
      <c r="J29" s="244"/>
      <c r="K29" s="244"/>
      <c r="L29" s="6">
        <v>174</v>
      </c>
      <c r="M29" s="384"/>
      <c r="N29" s="385"/>
      <c r="O29" s="386"/>
      <c r="P29" s="6">
        <v>213</v>
      </c>
      <c r="Q29" s="50">
        <v>31</v>
      </c>
      <c r="R29" s="320"/>
      <c r="S29" s="21">
        <v>148</v>
      </c>
    </row>
    <row r="30" spans="1:19" ht="34.5" customHeight="1" thickBot="1" x14ac:dyDescent="0.35">
      <c r="A30" s="370" t="s">
        <v>9</v>
      </c>
      <c r="B30" s="371"/>
      <c r="C30" s="10"/>
      <c r="D30" s="309"/>
      <c r="E30" s="310"/>
      <c r="F30" s="310"/>
      <c r="G30" s="310"/>
      <c r="H30" s="311"/>
      <c r="I30" s="92"/>
      <c r="J30" s="92"/>
      <c r="K30" s="92"/>
      <c r="L30" s="381"/>
      <c r="M30" s="382"/>
      <c r="N30" s="382"/>
      <c r="O30" s="383"/>
      <c r="P30" s="51"/>
      <c r="Q30" s="52">
        <v>18</v>
      </c>
      <c r="R30" s="321"/>
      <c r="S30" s="22">
        <v>239</v>
      </c>
    </row>
    <row r="31" spans="1:19" ht="22.15" customHeight="1" thickBot="1" x14ac:dyDescent="0.35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  <c r="P31" s="388"/>
      <c r="Q31" s="389"/>
      <c r="R31" s="39">
        <v>1950</v>
      </c>
      <c r="S31" s="40">
        <f>S29+S30</f>
        <v>387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3" t="s">
        <v>16</v>
      </c>
      <c r="B33" s="304"/>
      <c r="C33" s="304"/>
      <c r="D33" s="304"/>
      <c r="E33" s="304"/>
      <c r="F33" s="304"/>
      <c r="G33" s="304"/>
      <c r="H33" s="305"/>
      <c r="I33" s="240"/>
      <c r="J33" s="240"/>
      <c r="K33" s="240"/>
      <c r="L33" s="387" t="s">
        <v>17</v>
      </c>
      <c r="M33" s="387"/>
      <c r="N33" s="245" t="s">
        <v>18</v>
      </c>
      <c r="O33" s="288"/>
      <c r="P33" s="289"/>
      <c r="Q33" s="289"/>
      <c r="R33" s="289"/>
      <c r="S33" s="290"/>
    </row>
    <row r="34" spans="1:19" ht="21.75" customHeight="1" x14ac:dyDescent="0.3">
      <c r="A34" s="13">
        <v>1</v>
      </c>
      <c r="B34" s="299" t="s">
        <v>27</v>
      </c>
      <c r="C34" s="300"/>
      <c r="D34" s="300"/>
      <c r="E34" s="300"/>
      <c r="F34" s="300"/>
      <c r="G34" s="300"/>
      <c r="H34" s="301"/>
      <c r="I34" s="238"/>
      <c r="J34" s="238"/>
      <c r="K34" s="238"/>
      <c r="L34" s="302">
        <v>0</v>
      </c>
      <c r="M34" s="302"/>
      <c r="N34" s="239">
        <v>0</v>
      </c>
      <c r="O34" s="283"/>
      <c r="P34" s="291"/>
      <c r="Q34" s="291"/>
      <c r="R34" s="291"/>
      <c r="S34" s="284"/>
    </row>
    <row r="35" spans="1:19" ht="15.75" customHeight="1" x14ac:dyDescent="0.3">
      <c r="A35" s="13">
        <v>2</v>
      </c>
      <c r="B35" s="299" t="s">
        <v>28</v>
      </c>
      <c r="C35" s="300"/>
      <c r="D35" s="300"/>
      <c r="E35" s="300"/>
      <c r="F35" s="300"/>
      <c r="G35" s="300"/>
      <c r="H35" s="301"/>
      <c r="I35" s="238"/>
      <c r="J35" s="238"/>
      <c r="K35" s="238"/>
      <c r="L35" s="302">
        <v>1</v>
      </c>
      <c r="M35" s="302"/>
      <c r="N35" s="239">
        <v>1</v>
      </c>
      <c r="O35" s="283"/>
      <c r="P35" s="291"/>
      <c r="Q35" s="291"/>
      <c r="R35" s="291"/>
      <c r="S35" s="284"/>
    </row>
    <row r="36" spans="1:19" ht="16.5" customHeight="1" thickBot="1" x14ac:dyDescent="0.35">
      <c r="A36" s="14">
        <v>3</v>
      </c>
      <c r="B36" s="295" t="s">
        <v>40</v>
      </c>
      <c r="C36" s="296"/>
      <c r="D36" s="296"/>
      <c r="E36" s="296"/>
      <c r="F36" s="296"/>
      <c r="G36" s="296"/>
      <c r="H36" s="297"/>
      <c r="I36" s="236"/>
      <c r="J36" s="236"/>
      <c r="K36" s="236"/>
      <c r="L36" s="298">
        <v>0</v>
      </c>
      <c r="M36" s="298"/>
      <c r="N36" s="237">
        <v>0</v>
      </c>
      <c r="O36" s="292"/>
      <c r="P36" s="293"/>
      <c r="Q36" s="293"/>
      <c r="R36" s="293"/>
      <c r="S36" s="29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7" t="s">
        <v>90</v>
      </c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R40" s="8"/>
      <c r="S40" s="24"/>
    </row>
    <row r="41" spans="1:19" x14ac:dyDescent="0.3">
      <c r="B41" s="391" t="s">
        <v>89</v>
      </c>
      <c r="C41" s="392"/>
      <c r="D41" s="392"/>
      <c r="E41" s="392"/>
      <c r="F41" s="392"/>
      <c r="G41" s="392"/>
      <c r="H41" s="392"/>
      <c r="I41" s="392"/>
      <c r="J41" s="392"/>
      <c r="K41" s="392"/>
      <c r="L41" s="393"/>
    </row>
    <row r="42" spans="1:19" s="274" customFormat="1" x14ac:dyDescent="0.3">
      <c r="A42" s="271"/>
      <c r="B42" s="406" t="s">
        <v>91</v>
      </c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272"/>
      <c r="N42" s="272"/>
      <c r="O42" s="272"/>
      <c r="P42" s="273"/>
      <c r="Q42" s="272"/>
      <c r="R42" s="272"/>
      <c r="S42" s="272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2021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2021-10-10T18:15:39Z</cp:lastPrinted>
  <dcterms:created xsi:type="dcterms:W3CDTF">2016-05-05T10:39:40Z</dcterms:created>
  <dcterms:modified xsi:type="dcterms:W3CDTF">2021-10-20T12:53:47Z</dcterms:modified>
</cp:coreProperties>
</file>