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INFO\09-september\"/>
    </mc:Choice>
  </mc:AlternateContent>
  <bookViews>
    <workbookView xWindow="0" yWindow="0" windowWidth="20730" windowHeight="11760" tabRatio="923" activeTab="8"/>
  </bookViews>
  <sheets>
    <sheet name="Ե-01" sheetId="1" r:id="rId1"/>
    <sheet name="Ե-02" sheetId="2" r:id="rId2"/>
    <sheet name="Ե-03" sheetId="3" r:id="rId3"/>
    <sheet name="Ե-04" sheetId="4" r:id="rId4"/>
    <sheet name="Ե-05" sheetId="5" r:id="rId5"/>
    <sheet name="Ե-06" sheetId="6" r:id="rId6"/>
    <sheet name="Ե-07" sheetId="7" r:id="rId7"/>
    <sheet name="Ե-08" sheetId="8" r:id="rId8"/>
    <sheet name="Ե-09" sheetId="9" r:id="rId9"/>
    <sheet name="Ե-10" sheetId="10" r:id="rId10"/>
    <sheet name="Ե-11" sheetId="11" r:id="rId11"/>
    <sheet name="Ե-12" sheetId="12" r:id="rId12"/>
    <sheet name="Ե_1-ին եռ." sheetId="13" r:id="rId13"/>
    <sheet name="Ե_2-րդ եռ." sheetId="14" r:id="rId14"/>
    <sheet name="Ե_3-րդ եռ." sheetId="15" r:id="rId15"/>
    <sheet name="Ե_4-րդ եռ." sheetId="16" r:id="rId16"/>
    <sheet name="Ե_1-ին կիս." sheetId="17" r:id="rId17"/>
    <sheet name="Ե_2-րդ կիս." sheetId="18" r:id="rId18"/>
    <sheet name="2021-տարեկան" sheetId="19" r:id="rId19"/>
  </sheets>
  <definedNames>
    <definedName name="_xlnm.Print_Area" localSheetId="8">'Ե-09'!$A$1:$Q$21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9" l="1"/>
  <c r="H17" i="19"/>
  <c r="H16" i="19"/>
  <c r="H15" i="19"/>
  <c r="I15" i="19" s="1"/>
  <c r="G15" i="19"/>
  <c r="J15" i="19" l="1"/>
  <c r="G18" i="9"/>
  <c r="G17" i="9"/>
  <c r="G16" i="9"/>
  <c r="G15" i="9"/>
  <c r="I15" i="8" l="1"/>
  <c r="I16" i="8"/>
  <c r="I17" i="8"/>
  <c r="I18" i="8"/>
  <c r="G18" i="8"/>
  <c r="G17" i="8"/>
  <c r="G16" i="8"/>
  <c r="G15" i="8"/>
  <c r="D9" i="15" l="1"/>
  <c r="I18" i="7" l="1"/>
  <c r="G18" i="7"/>
  <c r="I17" i="7"/>
  <c r="G17" i="7"/>
  <c r="I16" i="7"/>
  <c r="G16" i="7"/>
  <c r="I15" i="7"/>
  <c r="G15" i="7"/>
  <c r="J15" i="7"/>
  <c r="J16" i="7"/>
  <c r="J17" i="7"/>
  <c r="J18" i="7"/>
  <c r="G18" i="5" l="1"/>
  <c r="G17" i="5"/>
  <c r="G16" i="5"/>
  <c r="G15" i="5"/>
  <c r="H13" i="4" l="1"/>
  <c r="I15" i="4" s="1"/>
  <c r="E13" i="4"/>
  <c r="G18" i="4" s="1"/>
  <c r="G15" i="1"/>
  <c r="E9" i="3"/>
  <c r="I18" i="3"/>
  <c r="G18" i="3"/>
  <c r="I17" i="3"/>
  <c r="G17" i="3"/>
  <c r="I16" i="3"/>
  <c r="G16" i="3"/>
  <c r="I15" i="3"/>
  <c r="G15" i="3"/>
  <c r="I18" i="2"/>
  <c r="I17" i="2"/>
  <c r="I16" i="2"/>
  <c r="I15" i="2"/>
  <c r="G18" i="2"/>
  <c r="G17" i="2"/>
  <c r="G16" i="2"/>
  <c r="G15" i="2"/>
  <c r="G16" i="4" l="1"/>
  <c r="G17" i="4"/>
  <c r="G15" i="4"/>
  <c r="I18" i="4"/>
  <c r="I16" i="4"/>
  <c r="I17" i="4"/>
  <c r="I18" i="1"/>
  <c r="I17" i="1"/>
  <c r="I16" i="1"/>
  <c r="I15" i="1"/>
  <c r="G18" i="1"/>
  <c r="G17" i="1"/>
  <c r="G16" i="1"/>
  <c r="E9" i="1"/>
  <c r="M9" i="1"/>
  <c r="K9" i="1"/>
  <c r="C9" i="1" l="1"/>
  <c r="E13" i="14"/>
  <c r="F16" i="14"/>
  <c r="F17" i="14"/>
  <c r="F18" i="14"/>
  <c r="H15" i="13"/>
  <c r="F15" i="13"/>
  <c r="M9" i="4" l="1"/>
  <c r="K9" i="4"/>
  <c r="M9" i="10"/>
  <c r="K9" i="10"/>
  <c r="M9" i="7"/>
  <c r="K9" i="7"/>
  <c r="N9" i="15" l="1"/>
  <c r="O9" i="15"/>
  <c r="P9" i="15"/>
  <c r="Q9" i="15"/>
  <c r="N9" i="16"/>
  <c r="O9" i="16"/>
  <c r="P9" i="16"/>
  <c r="Q9" i="16"/>
  <c r="N9" i="14"/>
  <c r="O9" i="14"/>
  <c r="P9" i="14"/>
  <c r="Q9" i="14"/>
  <c r="M9" i="12"/>
  <c r="K9" i="12"/>
  <c r="M9" i="11"/>
  <c r="K9" i="11"/>
  <c r="M9" i="9"/>
  <c r="K9" i="9"/>
  <c r="M9" i="8"/>
  <c r="K9" i="8"/>
  <c r="K9" i="18" l="1"/>
  <c r="M9" i="18"/>
  <c r="K9" i="16"/>
  <c r="M9" i="16"/>
  <c r="M9" i="15"/>
  <c r="K9" i="15"/>
  <c r="M9" i="6"/>
  <c r="M9" i="5"/>
  <c r="K9" i="5"/>
  <c r="M9" i="3"/>
  <c r="K9" i="3"/>
  <c r="M9" i="14" l="1"/>
  <c r="K9" i="14"/>
  <c r="M9" i="2"/>
  <c r="K9" i="2"/>
  <c r="F16" i="19" l="1"/>
  <c r="F17" i="19"/>
  <c r="F18" i="19"/>
  <c r="F15" i="19"/>
  <c r="P9" i="19"/>
  <c r="Q9" i="19"/>
  <c r="O9" i="19"/>
  <c r="N9" i="19"/>
  <c r="K9" i="19" l="1"/>
  <c r="M9" i="19"/>
  <c r="H13" i="19" l="1"/>
  <c r="E13" i="19"/>
  <c r="D9" i="19"/>
  <c r="I17" i="19" l="1"/>
  <c r="G17" i="19"/>
  <c r="J18" i="19"/>
  <c r="J17" i="19"/>
  <c r="J16" i="19"/>
  <c r="E11" i="19"/>
  <c r="N9" i="18"/>
  <c r="O9" i="18"/>
  <c r="P9" i="18"/>
  <c r="Q9" i="18"/>
  <c r="H16" i="18"/>
  <c r="H17" i="18"/>
  <c r="H18" i="18"/>
  <c r="H15" i="18"/>
  <c r="F16" i="18"/>
  <c r="F17" i="18"/>
  <c r="F18" i="18"/>
  <c r="F15" i="18"/>
  <c r="H13" i="18"/>
  <c r="E13" i="18"/>
  <c r="D9" i="18"/>
  <c r="N9" i="17"/>
  <c r="O9" i="17"/>
  <c r="P9" i="17"/>
  <c r="Q9" i="17"/>
  <c r="M9" i="17"/>
  <c r="K9" i="17"/>
  <c r="H16" i="17"/>
  <c r="H17" i="17"/>
  <c r="H18" i="17"/>
  <c r="H15" i="17"/>
  <c r="F16" i="17"/>
  <c r="F17" i="17"/>
  <c r="F18" i="17"/>
  <c r="G18" i="17" s="1"/>
  <c r="F15" i="17"/>
  <c r="H13" i="17"/>
  <c r="E13" i="17"/>
  <c r="D9" i="17"/>
  <c r="H16" i="16"/>
  <c r="H17" i="16"/>
  <c r="H18" i="16"/>
  <c r="H15" i="16"/>
  <c r="F16" i="16"/>
  <c r="F17" i="16"/>
  <c r="F18" i="16"/>
  <c r="F15" i="16"/>
  <c r="H13" i="16"/>
  <c r="E13" i="16"/>
  <c r="D9" i="16"/>
  <c r="H16" i="15"/>
  <c r="H17" i="15"/>
  <c r="H18" i="15"/>
  <c r="H15" i="15"/>
  <c r="F16" i="15"/>
  <c r="F17" i="15"/>
  <c r="F18" i="15"/>
  <c r="F15" i="15"/>
  <c r="H16" i="14"/>
  <c r="H17" i="14"/>
  <c r="H18" i="14"/>
  <c r="J18" i="14" s="1"/>
  <c r="H15" i="14"/>
  <c r="F15" i="14"/>
  <c r="H13" i="14"/>
  <c r="D9" i="14"/>
  <c r="N9" i="13"/>
  <c r="O9" i="13"/>
  <c r="P9" i="13"/>
  <c r="Q9" i="13"/>
  <c r="M9" i="13"/>
  <c r="K9" i="13"/>
  <c r="H16" i="13"/>
  <c r="H17" i="13"/>
  <c r="H18" i="13"/>
  <c r="F16" i="13"/>
  <c r="F17" i="13"/>
  <c r="F18" i="13"/>
  <c r="H13" i="13"/>
  <c r="E13" i="13"/>
  <c r="G15" i="13" s="1"/>
  <c r="D9" i="13"/>
  <c r="E9" i="18"/>
  <c r="J18" i="11"/>
  <c r="I18" i="11"/>
  <c r="J17" i="11"/>
  <c r="I17" i="11"/>
  <c r="J16" i="11"/>
  <c r="I16" i="11"/>
  <c r="J15" i="11"/>
  <c r="I15" i="11"/>
  <c r="E11" i="11"/>
  <c r="E9" i="11"/>
  <c r="C9" i="11" s="1"/>
  <c r="J18" i="10"/>
  <c r="I18" i="10"/>
  <c r="J17" i="10"/>
  <c r="I17" i="10"/>
  <c r="J16" i="10"/>
  <c r="I16" i="10"/>
  <c r="J15" i="10"/>
  <c r="I15" i="10"/>
  <c r="E11" i="10"/>
  <c r="E9" i="10"/>
  <c r="C9" i="10" s="1"/>
  <c r="J18" i="9"/>
  <c r="I18" i="9"/>
  <c r="J17" i="9"/>
  <c r="I17" i="9"/>
  <c r="J16" i="9"/>
  <c r="I16" i="9"/>
  <c r="J15" i="9"/>
  <c r="I15" i="9"/>
  <c r="E11" i="9"/>
  <c r="E9" i="9"/>
  <c r="C9" i="9" s="1"/>
  <c r="J18" i="8"/>
  <c r="J17" i="8"/>
  <c r="J16" i="8"/>
  <c r="J15" i="8"/>
  <c r="E11" i="8"/>
  <c r="E9" i="8"/>
  <c r="C9" i="8" s="1"/>
  <c r="E11" i="7"/>
  <c r="E9" i="7"/>
  <c r="C9" i="7" s="1"/>
  <c r="J18" i="6"/>
  <c r="I18" i="6"/>
  <c r="G18" i="6"/>
  <c r="J17" i="6"/>
  <c r="I17" i="6"/>
  <c r="G17" i="6"/>
  <c r="J16" i="6"/>
  <c r="I16" i="6"/>
  <c r="G16" i="6"/>
  <c r="J15" i="6"/>
  <c r="I15" i="6"/>
  <c r="G15" i="6"/>
  <c r="E11" i="6"/>
  <c r="E9" i="6"/>
  <c r="C9" i="6" s="1"/>
  <c r="J18" i="5"/>
  <c r="I18" i="5"/>
  <c r="J17" i="5"/>
  <c r="I17" i="5"/>
  <c r="J16" i="5"/>
  <c r="I16" i="5"/>
  <c r="J15" i="5"/>
  <c r="I15" i="5"/>
  <c r="E11" i="5"/>
  <c r="E9" i="5"/>
  <c r="C9" i="5" s="1"/>
  <c r="J18" i="4"/>
  <c r="J17" i="4"/>
  <c r="J16" i="4"/>
  <c r="J15" i="4"/>
  <c r="E11" i="4"/>
  <c r="E9" i="4"/>
  <c r="C9" i="4" s="1"/>
  <c r="J18" i="3"/>
  <c r="J17" i="3"/>
  <c r="J16" i="3"/>
  <c r="J15" i="3"/>
  <c r="E11" i="3"/>
  <c r="C9" i="3"/>
  <c r="E11" i="2"/>
  <c r="E9" i="2"/>
  <c r="C9" i="2" s="1"/>
  <c r="E9" i="12"/>
  <c r="G17" i="17" l="1"/>
  <c r="G16" i="17"/>
  <c r="G15" i="17"/>
  <c r="J17" i="18"/>
  <c r="G17" i="18"/>
  <c r="J18" i="15"/>
  <c r="J16" i="15"/>
  <c r="E13" i="15"/>
  <c r="G15" i="15" s="1"/>
  <c r="J17" i="15"/>
  <c r="H13" i="15"/>
  <c r="I18" i="15" s="1"/>
  <c r="J18" i="16"/>
  <c r="J15" i="16"/>
  <c r="G16" i="16"/>
  <c r="J16" i="16"/>
  <c r="E11" i="18"/>
  <c r="J16" i="18"/>
  <c r="I18" i="18"/>
  <c r="J15" i="18"/>
  <c r="I18" i="16"/>
  <c r="I17" i="16"/>
  <c r="G16" i="18"/>
  <c r="G18" i="18"/>
  <c r="I16" i="14"/>
  <c r="I17" i="18"/>
  <c r="G15" i="18"/>
  <c r="J17" i="13"/>
  <c r="I15" i="14"/>
  <c r="J15" i="15"/>
  <c r="J17" i="14"/>
  <c r="G18" i="14"/>
  <c r="G18" i="16"/>
  <c r="G17" i="16"/>
  <c r="J16" i="14"/>
  <c r="I16" i="16"/>
  <c r="G15" i="14"/>
  <c r="I15" i="16"/>
  <c r="J17" i="17"/>
  <c r="E9" i="14"/>
  <c r="C9" i="14" s="1"/>
  <c r="E9" i="16"/>
  <c r="C9" i="16" s="1"/>
  <c r="J17" i="16"/>
  <c r="J18" i="18"/>
  <c r="G17" i="14"/>
  <c r="E11" i="16"/>
  <c r="J15" i="14"/>
  <c r="G15" i="16"/>
  <c r="I15" i="18"/>
  <c r="G18" i="13"/>
  <c r="C9" i="18"/>
  <c r="J16" i="17"/>
  <c r="J15" i="13"/>
  <c r="I15" i="17"/>
  <c r="J18" i="17"/>
  <c r="I17" i="17"/>
  <c r="I17" i="13"/>
  <c r="J15" i="17"/>
  <c r="G17" i="13"/>
  <c r="J18" i="13"/>
  <c r="J16" i="13"/>
  <c r="I15" i="13"/>
  <c r="I18" i="13"/>
  <c r="I18" i="17"/>
  <c r="G16" i="13"/>
  <c r="I16" i="19"/>
  <c r="I18" i="19"/>
  <c r="E9" i="19"/>
  <c r="C9" i="19" s="1"/>
  <c r="G16" i="19"/>
  <c r="G18" i="19"/>
  <c r="I16" i="18"/>
  <c r="E11" i="17"/>
  <c r="I16" i="17"/>
  <c r="E9" i="17"/>
  <c r="C9" i="17" s="1"/>
  <c r="I18" i="14"/>
  <c r="I17" i="14"/>
  <c r="E11" i="14"/>
  <c r="G16" i="14"/>
  <c r="E11" i="13"/>
  <c r="I16" i="13"/>
  <c r="E9" i="13"/>
  <c r="C9" i="13" s="1"/>
  <c r="E9" i="15" l="1"/>
  <c r="C9" i="15" s="1"/>
  <c r="E11" i="15"/>
  <c r="G17" i="15"/>
  <c r="I16" i="15"/>
  <c r="G16" i="15"/>
  <c r="G18" i="15"/>
  <c r="I17" i="15"/>
  <c r="I15" i="15"/>
  <c r="C9" i="12"/>
  <c r="J18" i="12" l="1"/>
  <c r="J17" i="12"/>
  <c r="J16" i="12"/>
  <c r="J15" i="12"/>
  <c r="I17" i="12"/>
  <c r="G15" i="12" l="1"/>
  <c r="I16" i="12"/>
  <c r="E11" i="12"/>
  <c r="I15" i="12"/>
  <c r="I18" i="12"/>
</calcChain>
</file>

<file path=xl/sharedStrings.xml><?xml version="1.0" encoding="utf-8"?>
<sst xmlns="http://schemas.openxmlformats.org/spreadsheetml/2006/main" count="592" uniqueCount="47">
  <si>
    <t>Փաստաթղթերի քանակ</t>
  </si>
  <si>
    <t>Դիմումի պատասխաններ</t>
  </si>
  <si>
    <t>Քանակ</t>
  </si>
  <si>
    <t>%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</si>
  <si>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</si>
  <si>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</si>
  <si>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</si>
  <si>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</si>
  <si>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</si>
  <si>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</si>
  <si>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</si>
  <si>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</si>
  <si>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</si>
  <si>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</si>
  <si>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</si>
  <si>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Պաշտոնական գրություններ</t>
  </si>
  <si>
    <t>Պաշտոնական գր.-ներ</t>
  </si>
  <si>
    <t>Ընդամենը</t>
  </si>
  <si>
    <t>Սահմանված ընթացակարգով և ավարտված դիմումների ընդհանուր քանակ</t>
  </si>
  <si>
    <t>Սահմանված ընթացակարգով</t>
  </si>
  <si>
    <t>Ավարտված</t>
  </si>
  <si>
    <t>Ընդամենը    
Ստորաբաժանում</t>
  </si>
  <si>
    <t>Հաշվետվություն</t>
  </si>
  <si>
    <t>քարտուղարության կողմից  ելքագրված փաստաթղթերի վերաբերյալ</t>
  </si>
  <si>
    <t>2021թ. հունվար ամսվա ընթացքում</t>
  </si>
  <si>
    <t xml:space="preserve">ԾԱՆՈԹՈՒԹՅՈՒՆ․ Քարտուղարության կողմից ուղարկված COVID պարզաբանումներ՝ </t>
  </si>
  <si>
    <t>2021թ. փետրվար ամսվա ընթացքում</t>
  </si>
  <si>
    <t>2021թ. մարտ ամսվա ընթացքում</t>
  </si>
  <si>
    <t>2021թ. ապրիլ ամսվա ընթացքում</t>
  </si>
  <si>
    <t>2021թ. մայիս ամսվա ընթացքում</t>
  </si>
  <si>
    <t>2021թ. հունիս ամսվա ընթացքում</t>
  </si>
  <si>
    <t>2021թ. հուլիս ամսվա ընթացքում</t>
  </si>
  <si>
    <t>2021թ. օգոստոս ամսվա ընթացքում</t>
  </si>
  <si>
    <t>2021թ. սեպտեմբեր ամսվա ընթացքում</t>
  </si>
  <si>
    <t>2021թ. հոկտեմբեր ամսվա ընթացքում</t>
  </si>
  <si>
    <t>2021թ. նոյեմբեր ամսվա ընթացքում</t>
  </si>
  <si>
    <t>2021թ. դեկտեմբեր ամսվա ընթացքում</t>
  </si>
  <si>
    <t>2021թ. 1-ին եռամսյակի ընթացքում</t>
  </si>
  <si>
    <t>2021թ. 2-րդ եռամսյակի ընթացքում</t>
  </si>
  <si>
    <t>2021թ. 3-րդ եռամսյակի ընթացքում</t>
  </si>
  <si>
    <t>2021թ. 4-րդ եռամսյակի ընթացքում</t>
  </si>
  <si>
    <t>2021թ. 1-ին կիսամսյակի ընթացքում</t>
  </si>
  <si>
    <t>2021թ. 2-րդ կիսամսյակի ընթացքում</t>
  </si>
  <si>
    <t>ԾԱՆՈԹՈՒԹՅՈՒՆ․ Քարտուղարության կողմից ուղարկված COVID պարզաբանումներ՝381</t>
  </si>
  <si>
    <t>ԾԱՆՈԹՈՒԹՅՈՒՆ․ Քարտուղարության կողմից ուղարկված COVID պարզաբանումներ՝78</t>
  </si>
  <si>
    <t xml:space="preserve">ԾԱՆՈԹՈՒԹՅՈՒՆ․ ՀԱՆՐԱԳՐԵՐ՝ 3 </t>
  </si>
  <si>
    <t>2021թ-ի ընթացքում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</si>
</sst>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b/>
      <sz val="11"/>
      <color theme="1"/>
      <name val="GHEA Grapalat"/>
      <family val="3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2" fillId="4" borderId="16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7" fillId="5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vertical="center"/>
    </xf>
    <xf numFmtId="0" fontId="5" fillId="6" borderId="17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9" fontId="2" fillId="3" borderId="2" xfId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" fontId="5" fillId="4" borderId="13" xfId="0" applyNumberFormat="1" applyFont="1" applyFill="1" applyBorder="1" applyAlignment="1">
      <alignment horizontal="center" vertical="top" wrapText="1"/>
    </xf>
    <xf numFmtId="1" fontId="5" fillId="4" borderId="1" xfId="0" applyNumberFormat="1" applyFont="1" applyFill="1" applyBorder="1" applyAlignment="1">
      <alignment horizontal="center" vertical="top" wrapText="1"/>
    </xf>
    <xf numFmtId="1" fontId="5" fillId="4" borderId="2" xfId="0" applyNumberFormat="1" applyFont="1" applyFill="1" applyBorder="1" applyAlignment="1">
      <alignment horizontal="center" vertical="top" wrapText="1"/>
    </xf>
    <xf numFmtId="1" fontId="5" fillId="4" borderId="6" xfId="0" applyNumberFormat="1" applyFont="1" applyFill="1" applyBorder="1" applyAlignment="1">
      <alignment horizontal="center" vertical="top" wrapText="1"/>
    </xf>
    <xf numFmtId="1" fontId="5" fillId="3" borderId="13" xfId="0" applyNumberFormat="1" applyFont="1" applyFill="1" applyBorder="1" applyAlignment="1">
      <alignment horizontal="center" vertical="top" wrapText="1"/>
    </xf>
    <xf numFmtId="1" fontId="4" fillId="3" borderId="12" xfId="0" applyNumberFormat="1" applyFont="1" applyFill="1" applyBorder="1" applyAlignment="1">
      <alignment horizontal="center" vertical="top" wrapText="1"/>
    </xf>
    <xf numFmtId="1" fontId="4" fillId="3" borderId="13" xfId="0" applyNumberFormat="1" applyFont="1" applyFill="1" applyBorder="1" applyAlignment="1">
      <alignment horizontal="center" vertical="top" wrapText="1"/>
    </xf>
    <xf numFmtId="1" fontId="4" fillId="4" borderId="1" xfId="0" applyNumberFormat="1" applyFont="1" applyFill="1" applyBorder="1" applyAlignment="1">
      <alignment horizontal="center" vertical="top" wrapText="1"/>
    </xf>
    <xf numFmtId="1" fontId="4" fillId="4" borderId="2" xfId="0" applyNumberFormat="1" applyFont="1" applyFill="1" applyBorder="1" applyAlignment="1">
      <alignment horizontal="center" vertical="top" wrapText="1"/>
    </xf>
    <xf numFmtId="1" fontId="4" fillId="4" borderId="6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1" fontId="5" fillId="0" borderId="28" xfId="0" applyNumberFormat="1" applyFont="1" applyFill="1" applyBorder="1" applyAlignment="1">
      <alignment horizontal="center" vertical="center" wrapText="1"/>
    </xf>
    <xf numFmtId="1" fontId="5" fillId="0" borderId="35" xfId="0" applyNumberFormat="1" applyFont="1" applyFill="1" applyBorder="1" applyAlignment="1">
      <alignment horizontal="center" vertical="center" wrapText="1"/>
    </xf>
    <xf numFmtId="1" fontId="5" fillId="0" borderId="29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 wrapText="1"/>
    </xf>
    <xf numFmtId="1" fontId="5" fillId="0" borderId="27" xfId="0" applyNumberFormat="1" applyFont="1" applyFill="1" applyBorder="1" applyAlignment="1">
      <alignment horizontal="center" vertical="center" wrapText="1"/>
    </xf>
    <xf numFmtId="1" fontId="5" fillId="0" borderId="33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 wrapText="1"/>
    </xf>
    <xf numFmtId="1" fontId="5" fillId="0" borderId="31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34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30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1" fontId="4" fillId="0" borderId="25" xfId="0" applyNumberFormat="1" applyFont="1" applyFill="1" applyBorder="1" applyAlignment="1">
      <alignment horizontal="center" vertical="center" wrapText="1"/>
    </xf>
    <xf numFmtId="1" fontId="4" fillId="0" borderId="31" xfId="0" applyNumberFormat="1" applyFont="1" applyFill="1" applyBorder="1" applyAlignment="1">
      <alignment horizontal="center" vertical="center" wrapText="1"/>
    </xf>
    <xf numFmtId="1" fontId="4" fillId="0" borderId="42" xfId="0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horizontal="center" vertical="center" wrapText="1"/>
    </xf>
    <xf numFmtId="1" fontId="5" fillId="0" borderId="32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1" fontId="4" fillId="3" borderId="37" xfId="0" applyNumberFormat="1" applyFont="1" applyFill="1" applyBorder="1" applyAlignment="1">
      <alignment horizontal="center" vertical="top" wrapText="1"/>
    </xf>
    <xf numFmtId="1" fontId="4" fillId="3" borderId="33" xfId="0" applyNumberFormat="1" applyFont="1" applyFill="1" applyBorder="1" applyAlignment="1">
      <alignment horizontal="center" vertical="top" wrapText="1"/>
    </xf>
    <xf numFmtId="1" fontId="4" fillId="3" borderId="39" xfId="0" applyNumberFormat="1" applyFont="1" applyFill="1" applyBorder="1" applyAlignment="1">
      <alignment horizontal="center" vertical="top" wrapText="1"/>
    </xf>
    <xf numFmtId="0" fontId="4" fillId="4" borderId="37" xfId="0" applyFont="1" applyFill="1" applyBorder="1" applyAlignment="1">
      <alignment horizontal="center" vertical="top" wrapText="1"/>
    </xf>
    <xf numFmtId="0" fontId="4" fillId="4" borderId="33" xfId="0" applyFont="1" applyFill="1" applyBorder="1" applyAlignment="1">
      <alignment horizontal="center" vertical="top" wrapText="1"/>
    </xf>
    <xf numFmtId="0" fontId="4" fillId="4" borderId="39" xfId="0" applyFont="1" applyFill="1" applyBorder="1" applyAlignment="1">
      <alignment horizontal="center" vertical="top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" fontId="4" fillId="4" borderId="2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G16" sqref="G16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69" t="s">
        <v>22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20" ht="18" x14ac:dyDescent="0.25">
      <c r="B3" s="69" t="s">
        <v>24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2"/>
      <c r="S3" s="2"/>
      <c r="T3" s="2"/>
    </row>
    <row r="4" spans="1:20" ht="18" x14ac:dyDescent="0.35">
      <c r="B4" s="70" t="s">
        <v>23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4"/>
      <c r="S4" s="4"/>
      <c r="T4" s="4"/>
    </row>
    <row r="6" spans="1:20" ht="15.75" thickBot="1" x14ac:dyDescent="0.3"/>
    <row r="7" spans="1:20" ht="51" customHeight="1" x14ac:dyDescent="0.25">
      <c r="A7" s="71" t="s">
        <v>13</v>
      </c>
      <c r="B7" s="72"/>
      <c r="C7" s="72" t="s">
        <v>0</v>
      </c>
      <c r="D7" s="75" t="s">
        <v>15</v>
      </c>
      <c r="E7" s="77" t="s">
        <v>1</v>
      </c>
      <c r="F7" s="78"/>
      <c r="G7" s="78"/>
      <c r="H7" s="78"/>
      <c r="I7" s="78"/>
      <c r="J7" s="79"/>
      <c r="K7" s="100" t="s">
        <v>11</v>
      </c>
      <c r="L7" s="83" t="s">
        <v>12</v>
      </c>
      <c r="M7" s="102" t="s">
        <v>10</v>
      </c>
      <c r="N7" s="75"/>
      <c r="O7" s="75"/>
      <c r="P7" s="103"/>
      <c r="Q7" s="21" t="s">
        <v>9</v>
      </c>
    </row>
    <row r="8" spans="1:20" ht="43.5" customHeight="1" thickBot="1" x14ac:dyDescent="0.3">
      <c r="A8" s="73"/>
      <c r="B8" s="74"/>
      <c r="C8" s="74"/>
      <c r="D8" s="76"/>
      <c r="E8" s="80"/>
      <c r="F8" s="81"/>
      <c r="G8" s="81"/>
      <c r="H8" s="81"/>
      <c r="I8" s="81"/>
      <c r="J8" s="82"/>
      <c r="K8" s="101"/>
      <c r="L8" s="84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91" t="s">
        <v>14</v>
      </c>
      <c r="B9" s="54" t="s">
        <v>21</v>
      </c>
      <c r="C9" s="94">
        <f>D9+E9+K9</f>
        <v>3381</v>
      </c>
      <c r="D9" s="97">
        <v>960</v>
      </c>
      <c r="E9" s="51">
        <f>E13</f>
        <v>2373</v>
      </c>
      <c r="F9" s="52"/>
      <c r="G9" s="52"/>
      <c r="H9" s="52"/>
      <c r="I9" s="52"/>
      <c r="J9" s="53"/>
      <c r="K9" s="33">
        <f>P9+Q9</f>
        <v>48</v>
      </c>
      <c r="L9" s="84"/>
      <c r="M9" s="32">
        <f>N9+O9+P9</f>
        <v>153</v>
      </c>
      <c r="N9" s="29">
        <v>94</v>
      </c>
      <c r="O9" s="29">
        <v>17</v>
      </c>
      <c r="P9" s="30">
        <v>42</v>
      </c>
      <c r="Q9" s="31">
        <v>6</v>
      </c>
    </row>
    <row r="10" spans="1:20" ht="38.25" customHeight="1" x14ac:dyDescent="0.25">
      <c r="A10" s="92"/>
      <c r="B10" s="55"/>
      <c r="C10" s="95"/>
      <c r="D10" s="98"/>
      <c r="E10" s="63" t="s">
        <v>18</v>
      </c>
      <c r="F10" s="64"/>
      <c r="G10" s="64"/>
      <c r="H10" s="64"/>
      <c r="I10" s="64"/>
      <c r="J10" s="65"/>
      <c r="K10" s="85"/>
      <c r="L10" s="84"/>
      <c r="M10" s="88"/>
      <c r="N10" s="57"/>
      <c r="O10" s="57"/>
      <c r="P10" s="60"/>
      <c r="Q10" s="48"/>
    </row>
    <row r="11" spans="1:20" ht="24" customHeight="1" x14ac:dyDescent="0.25">
      <c r="A11" s="92"/>
      <c r="B11" s="55"/>
      <c r="C11" s="95"/>
      <c r="D11" s="98"/>
      <c r="E11" s="51"/>
      <c r="F11" s="52"/>
      <c r="G11" s="52"/>
      <c r="H11" s="52"/>
      <c r="I11" s="52"/>
      <c r="J11" s="53"/>
      <c r="K11" s="86"/>
      <c r="L11" s="84"/>
      <c r="M11" s="89"/>
      <c r="N11" s="58"/>
      <c r="O11" s="58"/>
      <c r="P11" s="61"/>
      <c r="Q11" s="49"/>
    </row>
    <row r="12" spans="1:20" ht="31.5" customHeight="1" x14ac:dyDescent="0.25">
      <c r="A12" s="92"/>
      <c r="B12" s="55"/>
      <c r="C12" s="95"/>
      <c r="D12" s="98"/>
      <c r="E12" s="63" t="s">
        <v>19</v>
      </c>
      <c r="F12" s="64"/>
      <c r="G12" s="65"/>
      <c r="H12" s="63" t="s">
        <v>20</v>
      </c>
      <c r="I12" s="64"/>
      <c r="J12" s="65"/>
      <c r="K12" s="86"/>
      <c r="L12" s="84"/>
      <c r="M12" s="89"/>
      <c r="N12" s="58"/>
      <c r="O12" s="58"/>
      <c r="P12" s="61"/>
      <c r="Q12" s="49"/>
    </row>
    <row r="13" spans="1:20" ht="31.5" customHeight="1" thickBot="1" x14ac:dyDescent="0.3">
      <c r="A13" s="93"/>
      <c r="B13" s="56"/>
      <c r="C13" s="96"/>
      <c r="D13" s="99"/>
      <c r="E13" s="66">
        <v>2373</v>
      </c>
      <c r="F13" s="67"/>
      <c r="G13" s="68"/>
      <c r="H13" s="66">
        <v>83</v>
      </c>
      <c r="I13" s="67"/>
      <c r="J13" s="68"/>
      <c r="K13" s="87"/>
      <c r="L13" s="84"/>
      <c r="M13" s="90"/>
      <c r="N13" s="59"/>
      <c r="O13" s="59"/>
      <c r="P13" s="62"/>
      <c r="Q13" s="50"/>
    </row>
    <row r="14" spans="1:20" x14ac:dyDescent="0.25">
      <c r="A14" s="39"/>
      <c r="B14" s="40"/>
      <c r="C14" s="40"/>
      <c r="D14" s="40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3"/>
      <c r="N14" s="44"/>
      <c r="O14" s="44"/>
      <c r="P14" s="44"/>
      <c r="Q14" s="45"/>
    </row>
    <row r="15" spans="1:20" x14ac:dyDescent="0.25">
      <c r="A15" s="39"/>
      <c r="B15" s="40"/>
      <c r="C15" s="40"/>
      <c r="D15" s="40"/>
      <c r="E15" s="6" t="s">
        <v>5</v>
      </c>
      <c r="F15" s="27">
        <v>1471</v>
      </c>
      <c r="G15" s="7">
        <f>IFERROR(F15/$E$13,"")</f>
        <v>0.6198904340497261</v>
      </c>
      <c r="H15" s="27">
        <v>39</v>
      </c>
      <c r="I15" s="7">
        <f>IFERROR(H15/$E$13,"")</f>
        <v>1.643489254108723E-2</v>
      </c>
      <c r="J15" s="18"/>
      <c r="K15" s="19"/>
      <c r="L15" s="14"/>
      <c r="M15" s="39"/>
      <c r="N15" s="40"/>
      <c r="O15" s="40"/>
      <c r="P15" s="40"/>
      <c r="Q15" s="46"/>
    </row>
    <row r="16" spans="1:20" x14ac:dyDescent="0.25">
      <c r="A16" s="39"/>
      <c r="B16" s="40"/>
      <c r="C16" s="40"/>
      <c r="D16" s="40"/>
      <c r="E16" s="6" t="s">
        <v>6</v>
      </c>
      <c r="F16" s="27">
        <v>716</v>
      </c>
      <c r="G16" s="7">
        <f t="shared" ref="G16:G18" si="0">IFERROR(F16/$E$13,"")</f>
        <v>0.30172777075431945</v>
      </c>
      <c r="H16" s="27">
        <v>8</v>
      </c>
      <c r="I16" s="7">
        <f t="shared" ref="I16:I18" si="1">IFERROR(H16/$E$13,"")</f>
        <v>3.3712600084281502E-3</v>
      </c>
      <c r="J16" s="18"/>
      <c r="K16" s="19"/>
      <c r="L16" s="14"/>
      <c r="M16" s="39"/>
      <c r="N16" s="40"/>
      <c r="O16" s="40"/>
      <c r="P16" s="40"/>
      <c r="Q16" s="46"/>
    </row>
    <row r="17" spans="1:17" x14ac:dyDescent="0.25">
      <c r="A17" s="39"/>
      <c r="B17" s="40"/>
      <c r="C17" s="40"/>
      <c r="D17" s="40"/>
      <c r="E17" s="6" t="s">
        <v>7</v>
      </c>
      <c r="F17" s="27">
        <v>41</v>
      </c>
      <c r="G17" s="7">
        <f t="shared" si="0"/>
        <v>1.7277707543194267E-2</v>
      </c>
      <c r="H17" s="27">
        <v>0</v>
      </c>
      <c r="I17" s="7">
        <f t="shared" si="1"/>
        <v>0</v>
      </c>
      <c r="J17" s="18"/>
      <c r="K17" s="19"/>
      <c r="L17" s="14"/>
      <c r="M17" s="39"/>
      <c r="N17" s="40"/>
      <c r="O17" s="40"/>
      <c r="P17" s="40"/>
      <c r="Q17" s="46"/>
    </row>
    <row r="18" spans="1:17" ht="15.75" thickBot="1" x14ac:dyDescent="0.3">
      <c r="A18" s="41"/>
      <c r="B18" s="42"/>
      <c r="C18" s="42"/>
      <c r="D18" s="42"/>
      <c r="E18" s="11" t="s">
        <v>8</v>
      </c>
      <c r="F18" s="12">
        <v>145</v>
      </c>
      <c r="G18" s="7">
        <f t="shared" si="0"/>
        <v>6.1104087652760222E-2</v>
      </c>
      <c r="H18" s="12">
        <v>36</v>
      </c>
      <c r="I18" s="7">
        <f t="shared" si="1"/>
        <v>1.5170670037926675E-2</v>
      </c>
      <c r="J18" s="18"/>
      <c r="K18" s="20"/>
      <c r="L18" s="15"/>
      <c r="M18" s="41"/>
      <c r="N18" s="42"/>
      <c r="O18" s="42"/>
      <c r="P18" s="42"/>
      <c r="Q18" s="47"/>
    </row>
    <row r="23" spans="1:17" ht="16.5" x14ac:dyDescent="0.25">
      <c r="B23" s="38" t="s">
        <v>43</v>
      </c>
      <c r="C23" s="38"/>
      <c r="D23" s="38"/>
      <c r="E23" s="38"/>
      <c r="F23" s="38"/>
      <c r="G23" s="38"/>
      <c r="H23" s="38"/>
      <c r="I23" s="38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0">
    <mergeCell ref="B2:Q2"/>
    <mergeCell ref="B3:Q3"/>
    <mergeCell ref="B4:Q4"/>
    <mergeCell ref="A7:B8"/>
    <mergeCell ref="C7:C8"/>
    <mergeCell ref="D7:D8"/>
    <mergeCell ref="E7:J8"/>
    <mergeCell ref="L7:L13"/>
    <mergeCell ref="K10:K13"/>
    <mergeCell ref="M10:M13"/>
    <mergeCell ref="A9:A13"/>
    <mergeCell ref="C9:C13"/>
    <mergeCell ref="D9:D13"/>
    <mergeCell ref="E9:J9"/>
    <mergeCell ref="K7:K8"/>
    <mergeCell ref="M7:P7"/>
    <mergeCell ref="B23:I23"/>
    <mergeCell ref="A14:D18"/>
    <mergeCell ref="M14:Q18"/>
    <mergeCell ref="Q10:Q13"/>
    <mergeCell ref="E11:J11"/>
    <mergeCell ref="B9:B13"/>
    <mergeCell ref="N10:N13"/>
    <mergeCell ref="O10:O13"/>
    <mergeCell ref="P10:P13"/>
    <mergeCell ref="E10:J10"/>
    <mergeCell ref="E12:G12"/>
    <mergeCell ref="H12:J12"/>
    <mergeCell ref="E13:G13"/>
    <mergeCell ref="H13:J13"/>
  </mergeCells>
  <printOptions horizontalCentered="1"/>
  <pageMargins left="0" right="0" top="0.25" bottom="0" header="0.3" footer="0.3"/>
  <pageSetup paperSize="9" scale="7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topLeftCell="A7"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69" t="s">
        <v>22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20" ht="18" x14ac:dyDescent="0.25">
      <c r="B3" s="69" t="s">
        <v>34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2"/>
      <c r="S3" s="2"/>
      <c r="T3" s="2"/>
    </row>
    <row r="4" spans="1:20" ht="18" x14ac:dyDescent="0.35">
      <c r="B4" s="70" t="s">
        <v>23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4"/>
      <c r="S4" s="4"/>
      <c r="T4" s="4"/>
    </row>
    <row r="6" spans="1:20" ht="15.75" thickBot="1" x14ac:dyDescent="0.3"/>
    <row r="7" spans="1:20" ht="51" customHeight="1" x14ac:dyDescent="0.25">
      <c r="A7" s="71" t="s">
        <v>13</v>
      </c>
      <c r="B7" s="72"/>
      <c r="C7" s="72" t="s">
        <v>0</v>
      </c>
      <c r="D7" s="75" t="s">
        <v>15</v>
      </c>
      <c r="E7" s="77" t="s">
        <v>1</v>
      </c>
      <c r="F7" s="78"/>
      <c r="G7" s="78"/>
      <c r="H7" s="78"/>
      <c r="I7" s="78"/>
      <c r="J7" s="79"/>
      <c r="K7" s="100" t="s">
        <v>11</v>
      </c>
      <c r="L7" s="83" t="s">
        <v>12</v>
      </c>
      <c r="M7" s="102" t="s">
        <v>10</v>
      </c>
      <c r="N7" s="75"/>
      <c r="O7" s="75"/>
      <c r="P7" s="103"/>
      <c r="Q7" s="21" t="s">
        <v>9</v>
      </c>
    </row>
    <row r="8" spans="1:20" ht="43.5" customHeight="1" thickBot="1" x14ac:dyDescent="0.3">
      <c r="A8" s="73"/>
      <c r="B8" s="74"/>
      <c r="C8" s="74"/>
      <c r="D8" s="76"/>
      <c r="E8" s="80"/>
      <c r="F8" s="81"/>
      <c r="G8" s="81"/>
      <c r="H8" s="81"/>
      <c r="I8" s="81"/>
      <c r="J8" s="82"/>
      <c r="K8" s="101"/>
      <c r="L8" s="84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91" t="s">
        <v>14</v>
      </c>
      <c r="B9" s="54" t="s">
        <v>21</v>
      </c>
      <c r="C9" s="94">
        <f>D9+E9+K9</f>
        <v>0</v>
      </c>
      <c r="D9" s="97"/>
      <c r="E9" s="51">
        <f>E13</f>
        <v>0</v>
      </c>
      <c r="F9" s="52"/>
      <c r="G9" s="52"/>
      <c r="H9" s="52"/>
      <c r="I9" s="52"/>
      <c r="J9" s="53"/>
      <c r="K9" s="33">
        <f>P9+Q9</f>
        <v>0</v>
      </c>
      <c r="L9" s="84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92"/>
      <c r="B10" s="55"/>
      <c r="C10" s="95"/>
      <c r="D10" s="98"/>
      <c r="E10" s="63" t="s">
        <v>18</v>
      </c>
      <c r="F10" s="64"/>
      <c r="G10" s="64"/>
      <c r="H10" s="64"/>
      <c r="I10" s="64"/>
      <c r="J10" s="65"/>
      <c r="K10" s="85"/>
      <c r="L10" s="84"/>
      <c r="M10" s="88"/>
      <c r="N10" s="57"/>
      <c r="O10" s="57"/>
      <c r="P10" s="60"/>
      <c r="Q10" s="48"/>
    </row>
    <row r="11" spans="1:20" ht="24" customHeight="1" x14ac:dyDescent="0.25">
      <c r="A11" s="92"/>
      <c r="B11" s="55"/>
      <c r="C11" s="95"/>
      <c r="D11" s="98"/>
      <c r="E11" s="51">
        <f>E13+H13</f>
        <v>0</v>
      </c>
      <c r="F11" s="52"/>
      <c r="G11" s="52"/>
      <c r="H11" s="52"/>
      <c r="I11" s="52"/>
      <c r="J11" s="53"/>
      <c r="K11" s="86"/>
      <c r="L11" s="84"/>
      <c r="M11" s="89"/>
      <c r="N11" s="58"/>
      <c r="O11" s="58"/>
      <c r="P11" s="61"/>
      <c r="Q11" s="49"/>
    </row>
    <row r="12" spans="1:20" ht="31.5" customHeight="1" x14ac:dyDescent="0.25">
      <c r="A12" s="92"/>
      <c r="B12" s="55"/>
      <c r="C12" s="95"/>
      <c r="D12" s="98"/>
      <c r="E12" s="63" t="s">
        <v>19</v>
      </c>
      <c r="F12" s="64"/>
      <c r="G12" s="65"/>
      <c r="H12" s="63" t="s">
        <v>20</v>
      </c>
      <c r="I12" s="64"/>
      <c r="J12" s="65"/>
      <c r="K12" s="86"/>
      <c r="L12" s="84"/>
      <c r="M12" s="89"/>
      <c r="N12" s="58"/>
      <c r="O12" s="58"/>
      <c r="P12" s="61"/>
      <c r="Q12" s="49"/>
    </row>
    <row r="13" spans="1:20" ht="31.5" customHeight="1" thickBot="1" x14ac:dyDescent="0.3">
      <c r="A13" s="93"/>
      <c r="B13" s="56"/>
      <c r="C13" s="96"/>
      <c r="D13" s="99"/>
      <c r="E13" s="66"/>
      <c r="F13" s="67"/>
      <c r="G13" s="68"/>
      <c r="H13" s="66"/>
      <c r="I13" s="67"/>
      <c r="J13" s="68"/>
      <c r="K13" s="87"/>
      <c r="L13" s="84"/>
      <c r="M13" s="90"/>
      <c r="N13" s="59"/>
      <c r="O13" s="59"/>
      <c r="P13" s="62"/>
      <c r="Q13" s="50"/>
    </row>
    <row r="14" spans="1:20" x14ac:dyDescent="0.25">
      <c r="A14" s="39"/>
      <c r="B14" s="40"/>
      <c r="C14" s="40"/>
      <c r="D14" s="40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3"/>
      <c r="N14" s="44"/>
      <c r="O14" s="44"/>
      <c r="P14" s="44"/>
      <c r="Q14" s="45"/>
    </row>
    <row r="15" spans="1:20" x14ac:dyDescent="0.25">
      <c r="A15" s="39"/>
      <c r="B15" s="40"/>
      <c r="C15" s="40"/>
      <c r="D15" s="40"/>
      <c r="E15" s="6" t="s">
        <v>5</v>
      </c>
      <c r="F15" s="27"/>
      <c r="G15" s="7"/>
      <c r="H15" s="26"/>
      <c r="I15" s="24" t="str">
        <f>IFERROR(H15/$H$13,"")</f>
        <v/>
      </c>
      <c r="J15" s="18">
        <f>F15+H15</f>
        <v>0</v>
      </c>
      <c r="K15" s="19"/>
      <c r="L15" s="14"/>
      <c r="M15" s="39"/>
      <c r="N15" s="40"/>
      <c r="O15" s="40"/>
      <c r="P15" s="40"/>
      <c r="Q15" s="46"/>
    </row>
    <row r="16" spans="1:20" x14ac:dyDescent="0.25">
      <c r="A16" s="39"/>
      <c r="B16" s="40"/>
      <c r="C16" s="40"/>
      <c r="D16" s="40"/>
      <c r="E16" s="6" t="s">
        <v>6</v>
      </c>
      <c r="F16" s="27"/>
      <c r="G16" s="7"/>
      <c r="H16" s="26"/>
      <c r="I16" s="24" t="str">
        <f t="shared" ref="I16:I18" si="0">IFERROR(H16/$H$13,"")</f>
        <v/>
      </c>
      <c r="J16" s="18">
        <f t="shared" ref="J16:J18" si="1">F16+H16</f>
        <v>0</v>
      </c>
      <c r="K16" s="19"/>
      <c r="L16" s="14"/>
      <c r="M16" s="39"/>
      <c r="N16" s="40"/>
      <c r="O16" s="40"/>
      <c r="P16" s="40"/>
      <c r="Q16" s="46"/>
    </row>
    <row r="17" spans="1:17" x14ac:dyDescent="0.25">
      <c r="A17" s="39"/>
      <c r="B17" s="40"/>
      <c r="C17" s="40"/>
      <c r="D17" s="40"/>
      <c r="E17" s="6" t="s">
        <v>7</v>
      </c>
      <c r="F17" s="27"/>
      <c r="G17" s="7"/>
      <c r="H17" s="26"/>
      <c r="I17" s="24" t="str">
        <f t="shared" si="0"/>
        <v/>
      </c>
      <c r="J17" s="18">
        <f t="shared" si="1"/>
        <v>0</v>
      </c>
      <c r="K17" s="19"/>
      <c r="L17" s="14"/>
      <c r="M17" s="39"/>
      <c r="N17" s="40"/>
      <c r="O17" s="40"/>
      <c r="P17" s="40"/>
      <c r="Q17" s="46"/>
    </row>
    <row r="18" spans="1:17" ht="15.75" thickBot="1" x14ac:dyDescent="0.3">
      <c r="A18" s="41"/>
      <c r="B18" s="42"/>
      <c r="C18" s="42"/>
      <c r="D18" s="42"/>
      <c r="E18" s="11" t="s">
        <v>8</v>
      </c>
      <c r="F18" s="12"/>
      <c r="G18" s="7"/>
      <c r="H18" s="26"/>
      <c r="I18" s="24" t="str">
        <f t="shared" si="0"/>
        <v/>
      </c>
      <c r="J18" s="18">
        <f t="shared" si="1"/>
        <v>0</v>
      </c>
      <c r="K18" s="20"/>
      <c r="L18" s="15"/>
      <c r="M18" s="41"/>
      <c r="N18" s="42"/>
      <c r="O18" s="42"/>
      <c r="P18" s="42"/>
      <c r="Q18" s="47"/>
    </row>
    <row r="22" spans="1:17" x14ac:dyDescent="0.25">
      <c r="B22" s="106" t="s">
        <v>25</v>
      </c>
      <c r="C22" s="106"/>
      <c r="D22" s="106"/>
      <c r="E22" s="106"/>
      <c r="F22" s="106"/>
      <c r="G22" s="106"/>
      <c r="H22" s="106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0"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2:H22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</mergeCells>
  <printOptions horizontalCentered="1"/>
  <pageMargins left="0" right="0" top="0.25" bottom="0" header="0.3" footer="0.3"/>
  <pageSetup scale="8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4"/>
  <sheetViews>
    <sheetView zoomScale="80" zoomScaleNormal="80"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69" t="s">
        <v>22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20" ht="18" x14ac:dyDescent="0.25">
      <c r="B3" s="69" t="s">
        <v>35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2"/>
      <c r="S3" s="2"/>
      <c r="T3" s="2"/>
    </row>
    <row r="4" spans="1:20" ht="18" x14ac:dyDescent="0.35">
      <c r="B4" s="70" t="s">
        <v>23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4"/>
      <c r="S4" s="4"/>
      <c r="T4" s="4"/>
    </row>
    <row r="6" spans="1:20" ht="15.75" thickBot="1" x14ac:dyDescent="0.3"/>
    <row r="7" spans="1:20" ht="51" customHeight="1" x14ac:dyDescent="0.25">
      <c r="A7" s="71" t="s">
        <v>13</v>
      </c>
      <c r="B7" s="72"/>
      <c r="C7" s="72" t="s">
        <v>0</v>
      </c>
      <c r="D7" s="75"/>
      <c r="E7" s="77" t="s">
        <v>1</v>
      </c>
      <c r="F7" s="78"/>
      <c r="G7" s="78"/>
      <c r="H7" s="78"/>
      <c r="I7" s="78"/>
      <c r="J7" s="79"/>
      <c r="K7" s="100" t="s">
        <v>11</v>
      </c>
      <c r="L7" s="83" t="s">
        <v>12</v>
      </c>
      <c r="M7" s="102" t="s">
        <v>10</v>
      </c>
      <c r="N7" s="75"/>
      <c r="O7" s="75"/>
      <c r="P7" s="103"/>
      <c r="Q7" s="21" t="s">
        <v>9</v>
      </c>
    </row>
    <row r="8" spans="1:20" ht="43.5" customHeight="1" thickBot="1" x14ac:dyDescent="0.3">
      <c r="A8" s="73"/>
      <c r="B8" s="74"/>
      <c r="C8" s="74"/>
      <c r="D8" s="76"/>
      <c r="E8" s="80"/>
      <c r="F8" s="81"/>
      <c r="G8" s="81"/>
      <c r="H8" s="81"/>
      <c r="I8" s="81"/>
      <c r="J8" s="82"/>
      <c r="K8" s="101"/>
      <c r="L8" s="84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91" t="s">
        <v>14</v>
      </c>
      <c r="B9" s="54" t="s">
        <v>21</v>
      </c>
      <c r="C9" s="94">
        <f>D9+E9+K9</f>
        <v>0</v>
      </c>
      <c r="D9" s="97"/>
      <c r="E9" s="51">
        <f>E13</f>
        <v>0</v>
      </c>
      <c r="F9" s="52"/>
      <c r="G9" s="52"/>
      <c r="H9" s="52"/>
      <c r="I9" s="52"/>
      <c r="J9" s="53"/>
      <c r="K9" s="33">
        <f>P9+Q9</f>
        <v>0</v>
      </c>
      <c r="L9" s="84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92"/>
      <c r="B10" s="55"/>
      <c r="C10" s="95"/>
      <c r="D10" s="98"/>
      <c r="E10" s="63" t="s">
        <v>18</v>
      </c>
      <c r="F10" s="64"/>
      <c r="G10" s="64"/>
      <c r="H10" s="64"/>
      <c r="I10" s="64"/>
      <c r="J10" s="65"/>
      <c r="K10" s="85"/>
      <c r="L10" s="84"/>
      <c r="M10" s="88"/>
      <c r="N10" s="57"/>
      <c r="O10" s="57"/>
      <c r="P10" s="60"/>
      <c r="Q10" s="48"/>
    </row>
    <row r="11" spans="1:20" ht="24" customHeight="1" x14ac:dyDescent="0.25">
      <c r="A11" s="92"/>
      <c r="B11" s="55"/>
      <c r="C11" s="95"/>
      <c r="D11" s="98"/>
      <c r="E11" s="51">
        <f>E13+H13</f>
        <v>0</v>
      </c>
      <c r="F11" s="52"/>
      <c r="G11" s="52"/>
      <c r="H11" s="52"/>
      <c r="I11" s="52"/>
      <c r="J11" s="53"/>
      <c r="K11" s="86"/>
      <c r="L11" s="84"/>
      <c r="M11" s="89"/>
      <c r="N11" s="58"/>
      <c r="O11" s="58"/>
      <c r="P11" s="61"/>
      <c r="Q11" s="49"/>
    </row>
    <row r="12" spans="1:20" ht="31.5" customHeight="1" x14ac:dyDescent="0.25">
      <c r="A12" s="92"/>
      <c r="B12" s="55"/>
      <c r="C12" s="95"/>
      <c r="D12" s="98"/>
      <c r="E12" s="63" t="s">
        <v>19</v>
      </c>
      <c r="F12" s="64"/>
      <c r="G12" s="65"/>
      <c r="H12" s="63" t="s">
        <v>20</v>
      </c>
      <c r="I12" s="64"/>
      <c r="J12" s="65"/>
      <c r="K12" s="86"/>
      <c r="L12" s="84"/>
      <c r="M12" s="89"/>
      <c r="N12" s="58"/>
      <c r="O12" s="58"/>
      <c r="P12" s="61"/>
      <c r="Q12" s="49"/>
    </row>
    <row r="13" spans="1:20" ht="31.5" customHeight="1" thickBot="1" x14ac:dyDescent="0.3">
      <c r="A13" s="93"/>
      <c r="B13" s="56"/>
      <c r="C13" s="96"/>
      <c r="D13" s="99"/>
      <c r="E13" s="66"/>
      <c r="F13" s="67"/>
      <c r="G13" s="68"/>
      <c r="H13" s="66"/>
      <c r="I13" s="67"/>
      <c r="J13" s="68"/>
      <c r="K13" s="87"/>
      <c r="L13" s="84"/>
      <c r="M13" s="90"/>
      <c r="N13" s="59"/>
      <c r="O13" s="59"/>
      <c r="P13" s="62"/>
      <c r="Q13" s="50"/>
    </row>
    <row r="14" spans="1:20" x14ac:dyDescent="0.25">
      <c r="A14" s="39"/>
      <c r="B14" s="40"/>
      <c r="C14" s="40"/>
      <c r="D14" s="40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3"/>
      <c r="N14" s="44"/>
      <c r="O14" s="44"/>
      <c r="P14" s="44"/>
      <c r="Q14" s="45"/>
    </row>
    <row r="15" spans="1:20" x14ac:dyDescent="0.25">
      <c r="A15" s="39"/>
      <c r="B15" s="40"/>
      <c r="C15" s="40"/>
      <c r="D15" s="40"/>
      <c r="E15" s="6" t="s">
        <v>5</v>
      </c>
      <c r="F15" s="27"/>
      <c r="G15" s="7"/>
      <c r="H15" s="26"/>
      <c r="I15" s="24" t="str">
        <f>IFERROR(H15/$H$13,"")</f>
        <v/>
      </c>
      <c r="J15" s="18">
        <f>F15+H15</f>
        <v>0</v>
      </c>
      <c r="K15" s="19"/>
      <c r="L15" s="14"/>
      <c r="M15" s="39"/>
      <c r="N15" s="40"/>
      <c r="O15" s="40"/>
      <c r="P15" s="40"/>
      <c r="Q15" s="46"/>
    </row>
    <row r="16" spans="1:20" x14ac:dyDescent="0.25">
      <c r="A16" s="39"/>
      <c r="B16" s="40"/>
      <c r="C16" s="40"/>
      <c r="D16" s="40"/>
      <c r="E16" s="6" t="s">
        <v>6</v>
      </c>
      <c r="F16" s="27"/>
      <c r="G16" s="7"/>
      <c r="H16" s="26"/>
      <c r="I16" s="24" t="str">
        <f t="shared" ref="I16:I18" si="0">IFERROR(H16/$H$13,"")</f>
        <v/>
      </c>
      <c r="J16" s="18">
        <f t="shared" ref="J16:J18" si="1">F16+H16</f>
        <v>0</v>
      </c>
      <c r="K16" s="19"/>
      <c r="L16" s="14"/>
      <c r="M16" s="39"/>
      <c r="N16" s="40"/>
      <c r="O16" s="40"/>
      <c r="P16" s="40"/>
      <c r="Q16" s="46"/>
    </row>
    <row r="17" spans="1:17" x14ac:dyDescent="0.25">
      <c r="A17" s="39"/>
      <c r="B17" s="40"/>
      <c r="C17" s="40"/>
      <c r="D17" s="40"/>
      <c r="E17" s="6" t="s">
        <v>7</v>
      </c>
      <c r="F17" s="27"/>
      <c r="G17" s="7"/>
      <c r="H17" s="26"/>
      <c r="I17" s="24" t="str">
        <f t="shared" si="0"/>
        <v/>
      </c>
      <c r="J17" s="18">
        <f t="shared" si="1"/>
        <v>0</v>
      </c>
      <c r="K17" s="19"/>
      <c r="L17" s="14"/>
      <c r="M17" s="39"/>
      <c r="N17" s="40"/>
      <c r="O17" s="40"/>
      <c r="P17" s="40"/>
      <c r="Q17" s="46"/>
    </row>
    <row r="18" spans="1:17" ht="15.75" thickBot="1" x14ac:dyDescent="0.3">
      <c r="A18" s="41"/>
      <c r="B18" s="42"/>
      <c r="C18" s="42"/>
      <c r="D18" s="42"/>
      <c r="E18" s="11" t="s">
        <v>8</v>
      </c>
      <c r="F18" s="12"/>
      <c r="G18" s="7"/>
      <c r="H18" s="26"/>
      <c r="I18" s="24" t="str">
        <f t="shared" si="0"/>
        <v/>
      </c>
      <c r="J18" s="18">
        <f t="shared" si="1"/>
        <v>0</v>
      </c>
      <c r="K18" s="20"/>
      <c r="L18" s="15"/>
      <c r="M18" s="41"/>
      <c r="N18" s="42"/>
      <c r="O18" s="42"/>
      <c r="P18" s="42"/>
      <c r="Q18" s="47"/>
    </row>
    <row r="24" spans="1:17" ht="17.25" customHeight="1" x14ac:dyDescent="0.25">
      <c r="B24" s="106" t="s">
        <v>25</v>
      </c>
      <c r="C24" s="106"/>
      <c r="D24" s="106"/>
      <c r="E24" s="106"/>
      <c r="F24" s="106"/>
      <c r="G24" s="106"/>
      <c r="H24" s="106"/>
    </row>
  </sheetData>
  <mergeCells count="30">
    <mergeCell ref="B24:H24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  <mergeCell ref="E13:G13"/>
  </mergeCells>
  <printOptions horizontalCentered="1"/>
  <pageMargins left="0" right="0" top="0.25" bottom="0" header="0.3" footer="0.3"/>
  <pageSetup paperSize="9" scale="7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workbookViewId="0">
      <selection activeCell="K9" sqref="K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69" t="s">
        <v>22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20" ht="18" x14ac:dyDescent="0.25">
      <c r="B3" s="69" t="s">
        <v>36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2"/>
      <c r="S3" s="2"/>
      <c r="T3" s="2"/>
    </row>
    <row r="4" spans="1:20" ht="18" x14ac:dyDescent="0.35">
      <c r="B4" s="70" t="s">
        <v>23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4"/>
      <c r="S4" s="4"/>
      <c r="T4" s="4"/>
    </row>
    <row r="6" spans="1:20" ht="15.75" thickBot="1" x14ac:dyDescent="0.3"/>
    <row r="7" spans="1:20" ht="51" customHeight="1" x14ac:dyDescent="0.25">
      <c r="A7" s="71" t="s">
        <v>13</v>
      </c>
      <c r="B7" s="72"/>
      <c r="C7" s="72" t="s">
        <v>0</v>
      </c>
      <c r="D7" s="75" t="s">
        <v>15</v>
      </c>
      <c r="E7" s="77" t="s">
        <v>1</v>
      </c>
      <c r="F7" s="78"/>
      <c r="G7" s="78"/>
      <c r="H7" s="78"/>
      <c r="I7" s="78"/>
      <c r="J7" s="79"/>
      <c r="K7" s="100" t="s">
        <v>11</v>
      </c>
      <c r="L7" s="83" t="s">
        <v>12</v>
      </c>
      <c r="M7" s="102" t="s">
        <v>10</v>
      </c>
      <c r="N7" s="75"/>
      <c r="O7" s="75"/>
      <c r="P7" s="103"/>
      <c r="Q7" s="21" t="s">
        <v>9</v>
      </c>
    </row>
    <row r="8" spans="1:20" ht="43.5" customHeight="1" thickBot="1" x14ac:dyDescent="0.3">
      <c r="A8" s="73"/>
      <c r="B8" s="74"/>
      <c r="C8" s="74"/>
      <c r="D8" s="76"/>
      <c r="E8" s="80"/>
      <c r="F8" s="81"/>
      <c r="G8" s="81"/>
      <c r="H8" s="81"/>
      <c r="I8" s="81"/>
      <c r="J8" s="82"/>
      <c r="K8" s="101"/>
      <c r="L8" s="84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91" t="s">
        <v>14</v>
      </c>
      <c r="B9" s="54" t="s">
        <v>21</v>
      </c>
      <c r="C9" s="94">
        <f>D9+E9+K9</f>
        <v>0</v>
      </c>
      <c r="D9" s="97"/>
      <c r="E9" s="51">
        <f>E13</f>
        <v>0</v>
      </c>
      <c r="F9" s="52"/>
      <c r="G9" s="52"/>
      <c r="H9" s="52"/>
      <c r="I9" s="52"/>
      <c r="J9" s="53"/>
      <c r="K9" s="33">
        <f>P9+Q9</f>
        <v>0</v>
      </c>
      <c r="L9" s="84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92"/>
      <c r="B10" s="55"/>
      <c r="C10" s="95"/>
      <c r="D10" s="98"/>
      <c r="E10" s="63" t="s">
        <v>18</v>
      </c>
      <c r="F10" s="64"/>
      <c r="G10" s="64"/>
      <c r="H10" s="64"/>
      <c r="I10" s="64"/>
      <c r="J10" s="65"/>
      <c r="K10" s="85"/>
      <c r="L10" s="84"/>
      <c r="M10" s="88"/>
      <c r="N10" s="57"/>
      <c r="O10" s="57"/>
      <c r="P10" s="60"/>
      <c r="Q10" s="48"/>
    </row>
    <row r="11" spans="1:20" ht="24" customHeight="1" x14ac:dyDescent="0.25">
      <c r="A11" s="92"/>
      <c r="B11" s="55"/>
      <c r="C11" s="95"/>
      <c r="D11" s="98"/>
      <c r="E11" s="51">
        <f>E13+H13</f>
        <v>0</v>
      </c>
      <c r="F11" s="52"/>
      <c r="G11" s="52"/>
      <c r="H11" s="52"/>
      <c r="I11" s="52"/>
      <c r="J11" s="53"/>
      <c r="K11" s="86"/>
      <c r="L11" s="84"/>
      <c r="M11" s="89"/>
      <c r="N11" s="58"/>
      <c r="O11" s="58"/>
      <c r="P11" s="61"/>
      <c r="Q11" s="49"/>
    </row>
    <row r="12" spans="1:20" ht="31.5" customHeight="1" x14ac:dyDescent="0.25">
      <c r="A12" s="92"/>
      <c r="B12" s="55"/>
      <c r="C12" s="95"/>
      <c r="D12" s="98"/>
      <c r="E12" s="63" t="s">
        <v>19</v>
      </c>
      <c r="F12" s="64"/>
      <c r="G12" s="65"/>
      <c r="H12" s="63" t="s">
        <v>20</v>
      </c>
      <c r="I12" s="64"/>
      <c r="J12" s="65"/>
      <c r="K12" s="86"/>
      <c r="L12" s="84"/>
      <c r="M12" s="89"/>
      <c r="N12" s="58"/>
      <c r="O12" s="58"/>
      <c r="P12" s="61"/>
      <c r="Q12" s="49"/>
    </row>
    <row r="13" spans="1:20" ht="31.5" customHeight="1" thickBot="1" x14ac:dyDescent="0.3">
      <c r="A13" s="93"/>
      <c r="B13" s="56"/>
      <c r="C13" s="96"/>
      <c r="D13" s="99"/>
      <c r="E13" s="66"/>
      <c r="F13" s="67"/>
      <c r="G13" s="68"/>
      <c r="H13" s="66"/>
      <c r="I13" s="67"/>
      <c r="J13" s="68"/>
      <c r="K13" s="87"/>
      <c r="L13" s="84"/>
      <c r="M13" s="90"/>
      <c r="N13" s="59"/>
      <c r="O13" s="59"/>
      <c r="P13" s="62"/>
      <c r="Q13" s="50"/>
    </row>
    <row r="14" spans="1:20" x14ac:dyDescent="0.25">
      <c r="A14" s="39"/>
      <c r="B14" s="40"/>
      <c r="C14" s="40"/>
      <c r="D14" s="40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3"/>
      <c r="N14" s="44"/>
      <c r="O14" s="44"/>
      <c r="P14" s="44"/>
      <c r="Q14" s="45"/>
    </row>
    <row r="15" spans="1:20" x14ac:dyDescent="0.25">
      <c r="A15" s="39"/>
      <c r="B15" s="40"/>
      <c r="C15" s="40"/>
      <c r="D15" s="40"/>
      <c r="E15" s="6" t="s">
        <v>5</v>
      </c>
      <c r="F15" s="8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39"/>
      <c r="N15" s="40"/>
      <c r="O15" s="40"/>
      <c r="P15" s="40"/>
      <c r="Q15" s="46"/>
    </row>
    <row r="16" spans="1:20" x14ac:dyDescent="0.25">
      <c r="A16" s="39"/>
      <c r="B16" s="40"/>
      <c r="C16" s="40"/>
      <c r="D16" s="40"/>
      <c r="E16" s="6" t="s">
        <v>6</v>
      </c>
      <c r="F16" s="8"/>
      <c r="G16" s="7"/>
      <c r="H16" s="26"/>
      <c r="I16" s="24" t="str">
        <f t="shared" ref="I16:I18" si="0">IFERROR(H16/$H$13,"")</f>
        <v/>
      </c>
      <c r="J16" s="18">
        <f t="shared" ref="J16:J18" si="1">F16+H16</f>
        <v>0</v>
      </c>
      <c r="K16" s="19"/>
      <c r="L16" s="14"/>
      <c r="M16" s="39"/>
      <c r="N16" s="40"/>
      <c r="O16" s="40"/>
      <c r="P16" s="40"/>
      <c r="Q16" s="46"/>
    </row>
    <row r="17" spans="1:17" x14ac:dyDescent="0.25">
      <c r="A17" s="39"/>
      <c r="B17" s="40"/>
      <c r="C17" s="40"/>
      <c r="D17" s="40"/>
      <c r="E17" s="6" t="s">
        <v>7</v>
      </c>
      <c r="F17" s="8"/>
      <c r="G17" s="7"/>
      <c r="H17" s="26"/>
      <c r="I17" s="24" t="str">
        <f t="shared" si="0"/>
        <v/>
      </c>
      <c r="J17" s="18">
        <f t="shared" si="1"/>
        <v>0</v>
      </c>
      <c r="K17" s="19"/>
      <c r="L17" s="14"/>
      <c r="M17" s="39"/>
      <c r="N17" s="40"/>
      <c r="O17" s="40"/>
      <c r="P17" s="40"/>
      <c r="Q17" s="46"/>
    </row>
    <row r="18" spans="1:17" ht="15.75" thickBot="1" x14ac:dyDescent="0.3">
      <c r="A18" s="41"/>
      <c r="B18" s="42"/>
      <c r="C18" s="42"/>
      <c r="D18" s="42"/>
      <c r="E18" s="11" t="s">
        <v>8</v>
      </c>
      <c r="F18" s="12"/>
      <c r="G18" s="7"/>
      <c r="H18" s="26"/>
      <c r="I18" s="24" t="str">
        <f t="shared" si="0"/>
        <v/>
      </c>
      <c r="J18" s="18">
        <f t="shared" si="1"/>
        <v>0</v>
      </c>
      <c r="K18" s="20"/>
      <c r="L18" s="15"/>
      <c r="M18" s="41"/>
      <c r="N18" s="42"/>
      <c r="O18" s="42"/>
      <c r="P18" s="42"/>
      <c r="Q18" s="47"/>
    </row>
    <row r="21" spans="1:17" x14ac:dyDescent="0.25">
      <c r="C21" s="106"/>
      <c r="D21" s="106"/>
      <c r="E21" s="106"/>
      <c r="F21" s="106"/>
      <c r="G21" s="106"/>
      <c r="H21" s="106"/>
      <c r="I21" s="106"/>
    </row>
    <row r="22" spans="1:17" x14ac:dyDescent="0.25">
      <c r="B22" s="106"/>
      <c r="C22" s="106"/>
      <c r="D22" s="106"/>
      <c r="E22" s="106"/>
      <c r="F22" s="106"/>
      <c r="G22" s="106"/>
      <c r="H22" s="106"/>
    </row>
    <row r="23" spans="1:17" x14ac:dyDescent="0.25">
      <c r="B23" s="106"/>
      <c r="C23" s="106"/>
      <c r="D23" s="106"/>
      <c r="E23" s="106"/>
      <c r="F23" s="106"/>
      <c r="G23" s="106"/>
      <c r="H23" s="106"/>
    </row>
    <row r="24" spans="1:17" x14ac:dyDescent="0.25">
      <c r="B24" s="106" t="s">
        <v>25</v>
      </c>
      <c r="C24" s="106"/>
      <c r="D24" s="106"/>
      <c r="E24" s="106"/>
      <c r="F24" s="106"/>
      <c r="G24" s="106"/>
      <c r="H24" s="106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3">
    <mergeCell ref="B2:Q2"/>
    <mergeCell ref="M14:Q18"/>
    <mergeCell ref="A14:D18"/>
    <mergeCell ref="B3:Q3"/>
    <mergeCell ref="B4:Q4"/>
    <mergeCell ref="C7:C8"/>
    <mergeCell ref="D7:D8"/>
    <mergeCell ref="K7:K8"/>
    <mergeCell ref="L7:L13"/>
    <mergeCell ref="A7:B8"/>
    <mergeCell ref="M7:P7"/>
    <mergeCell ref="E7:J8"/>
    <mergeCell ref="E9:J9"/>
    <mergeCell ref="A9:A13"/>
    <mergeCell ref="B9:B13"/>
    <mergeCell ref="C9:C13"/>
    <mergeCell ref="Q10:Q13"/>
    <mergeCell ref="E11:J11"/>
    <mergeCell ref="E12:G12"/>
    <mergeCell ref="H12:J12"/>
    <mergeCell ref="E13:G13"/>
    <mergeCell ref="H13:J13"/>
    <mergeCell ref="K10:K13"/>
    <mergeCell ref="M10:M13"/>
    <mergeCell ref="N10:N13"/>
    <mergeCell ref="O10:O13"/>
    <mergeCell ref="P10:P13"/>
    <mergeCell ref="C21:I21"/>
    <mergeCell ref="B22:H22"/>
    <mergeCell ref="B23:H23"/>
    <mergeCell ref="B24:H24"/>
    <mergeCell ref="D9:D13"/>
    <mergeCell ref="E10:J10"/>
  </mergeCells>
  <pageMargins left="0" right="0" top="0.25" bottom="0" header="0.3" footer="0.3"/>
  <pageSetup paperSize="9" scale="8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H29" sqref="H2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69" t="s">
        <v>22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20" ht="18" x14ac:dyDescent="0.25">
      <c r="B3" s="69" t="s">
        <v>37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2"/>
      <c r="S3" s="2"/>
      <c r="T3" s="2"/>
    </row>
    <row r="4" spans="1:20" ht="18" x14ac:dyDescent="0.35">
      <c r="B4" s="70" t="s">
        <v>23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4"/>
      <c r="S4" s="4"/>
      <c r="T4" s="4"/>
    </row>
    <row r="6" spans="1:20" ht="15.75" thickBot="1" x14ac:dyDescent="0.3"/>
    <row r="7" spans="1:20" ht="51" customHeight="1" x14ac:dyDescent="0.25">
      <c r="A7" s="71" t="s">
        <v>13</v>
      </c>
      <c r="B7" s="72"/>
      <c r="C7" s="72" t="s">
        <v>0</v>
      </c>
      <c r="D7" s="75" t="s">
        <v>15</v>
      </c>
      <c r="E7" s="77" t="s">
        <v>1</v>
      </c>
      <c r="F7" s="78"/>
      <c r="G7" s="78"/>
      <c r="H7" s="78"/>
      <c r="I7" s="78"/>
      <c r="J7" s="79"/>
      <c r="K7" s="100" t="s">
        <v>11</v>
      </c>
      <c r="L7" s="83" t="s">
        <v>12</v>
      </c>
      <c r="M7" s="102" t="s">
        <v>10</v>
      </c>
      <c r="N7" s="75"/>
      <c r="O7" s="75"/>
      <c r="P7" s="103"/>
      <c r="Q7" s="21" t="s">
        <v>9</v>
      </c>
    </row>
    <row r="8" spans="1:20" ht="43.5" customHeight="1" thickBot="1" x14ac:dyDescent="0.3">
      <c r="A8" s="73"/>
      <c r="B8" s="74"/>
      <c r="C8" s="74"/>
      <c r="D8" s="76"/>
      <c r="E8" s="80"/>
      <c r="F8" s="81"/>
      <c r="G8" s="81"/>
      <c r="H8" s="81"/>
      <c r="I8" s="81"/>
      <c r="J8" s="82"/>
      <c r="K8" s="101"/>
      <c r="L8" s="84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91" t="s">
        <v>14</v>
      </c>
      <c r="B9" s="54" t="s">
        <v>21</v>
      </c>
      <c r="C9" s="94">
        <f>D9+E9+K9</f>
        <v>13968</v>
      </c>
      <c r="D9" s="97">
        <f>SUM('Ե-01:Ե-03'!D9:D13)</f>
        <v>4543</v>
      </c>
      <c r="E9" s="51">
        <f>E13</f>
        <v>9191</v>
      </c>
      <c r="F9" s="52"/>
      <c r="G9" s="52"/>
      <c r="H9" s="52"/>
      <c r="I9" s="52"/>
      <c r="J9" s="53"/>
      <c r="K9" s="33">
        <f>SUM('Ե-01:Ե-03'!K9)</f>
        <v>234</v>
      </c>
      <c r="L9" s="84"/>
      <c r="M9" s="32">
        <f>SUM('Ե-01:Ե-03'!M9)</f>
        <v>648</v>
      </c>
      <c r="N9" s="28">
        <f>SUM('Ե-01:Ե-03'!N9)</f>
        <v>380</v>
      </c>
      <c r="O9" s="28">
        <f>SUM('Ե-01:Ե-03'!O9)</f>
        <v>94</v>
      </c>
      <c r="P9" s="28">
        <f>SUM('Ե-01:Ե-03'!P9)</f>
        <v>174</v>
      </c>
      <c r="Q9" s="28">
        <f>SUM('Ե-01:Ե-03'!Q9)</f>
        <v>60</v>
      </c>
    </row>
    <row r="10" spans="1:20" ht="38.25" customHeight="1" x14ac:dyDescent="0.25">
      <c r="A10" s="92"/>
      <c r="B10" s="55"/>
      <c r="C10" s="95"/>
      <c r="D10" s="98"/>
      <c r="E10" s="63" t="s">
        <v>18</v>
      </c>
      <c r="F10" s="64"/>
      <c r="G10" s="64"/>
      <c r="H10" s="64"/>
      <c r="I10" s="64"/>
      <c r="J10" s="65"/>
      <c r="K10" s="85"/>
      <c r="L10" s="84"/>
      <c r="M10" s="88"/>
      <c r="N10" s="57"/>
      <c r="O10" s="57"/>
      <c r="P10" s="60"/>
      <c r="Q10" s="48"/>
    </row>
    <row r="11" spans="1:20" ht="24" customHeight="1" x14ac:dyDescent="0.25">
      <c r="A11" s="92"/>
      <c r="B11" s="55"/>
      <c r="C11" s="95"/>
      <c r="D11" s="98"/>
      <c r="E11" s="51">
        <f>E13+H13</f>
        <v>9433</v>
      </c>
      <c r="F11" s="52"/>
      <c r="G11" s="52"/>
      <c r="H11" s="52"/>
      <c r="I11" s="52"/>
      <c r="J11" s="53"/>
      <c r="K11" s="86"/>
      <c r="L11" s="84"/>
      <c r="M11" s="89"/>
      <c r="N11" s="58"/>
      <c r="O11" s="58"/>
      <c r="P11" s="61"/>
      <c r="Q11" s="49"/>
    </row>
    <row r="12" spans="1:20" ht="31.5" customHeight="1" x14ac:dyDescent="0.25">
      <c r="A12" s="92"/>
      <c r="B12" s="55"/>
      <c r="C12" s="95"/>
      <c r="D12" s="98"/>
      <c r="E12" s="63" t="s">
        <v>19</v>
      </c>
      <c r="F12" s="64"/>
      <c r="G12" s="65"/>
      <c r="H12" s="63" t="s">
        <v>20</v>
      </c>
      <c r="I12" s="64"/>
      <c r="J12" s="65"/>
      <c r="K12" s="86"/>
      <c r="L12" s="84"/>
      <c r="M12" s="89"/>
      <c r="N12" s="58"/>
      <c r="O12" s="58"/>
      <c r="P12" s="61"/>
      <c r="Q12" s="49"/>
    </row>
    <row r="13" spans="1:20" ht="31.5" customHeight="1" thickBot="1" x14ac:dyDescent="0.3">
      <c r="A13" s="93"/>
      <c r="B13" s="56"/>
      <c r="C13" s="96"/>
      <c r="D13" s="99"/>
      <c r="E13" s="66">
        <f>SUM('Ե-01:Ե-03'!E13:G13)</f>
        <v>9191</v>
      </c>
      <c r="F13" s="67"/>
      <c r="G13" s="68"/>
      <c r="H13" s="66">
        <f>SUM('Ե-01:Ե-03'!H13:J13)</f>
        <v>242</v>
      </c>
      <c r="I13" s="67"/>
      <c r="J13" s="68"/>
      <c r="K13" s="87"/>
      <c r="L13" s="84"/>
      <c r="M13" s="90"/>
      <c r="N13" s="59"/>
      <c r="O13" s="59"/>
      <c r="P13" s="62"/>
      <c r="Q13" s="50"/>
    </row>
    <row r="14" spans="1:20" x14ac:dyDescent="0.25">
      <c r="A14" s="39"/>
      <c r="B14" s="40"/>
      <c r="C14" s="40"/>
      <c r="D14" s="40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3"/>
      <c r="N14" s="44"/>
      <c r="O14" s="44"/>
      <c r="P14" s="44"/>
      <c r="Q14" s="45"/>
    </row>
    <row r="15" spans="1:20" x14ac:dyDescent="0.25">
      <c r="A15" s="39"/>
      <c r="B15" s="40"/>
      <c r="C15" s="40"/>
      <c r="D15" s="40"/>
      <c r="E15" s="6" t="s">
        <v>5</v>
      </c>
      <c r="F15" s="27">
        <f>SUM('Ե-01:Ե-03'!F15)</f>
        <v>5197</v>
      </c>
      <c r="G15" s="7">
        <f t="shared" ref="G15:G18" si="0">IFERROR(F15/$E$13,"")</f>
        <v>0.56544445653356545</v>
      </c>
      <c r="H15" s="27">
        <f>SUM('Ե-01:Ե-03'!H15)</f>
        <v>82</v>
      </c>
      <c r="I15" s="24">
        <f>IFERROR(H15/$H$13,"")</f>
        <v>0.33884297520661155</v>
      </c>
      <c r="J15" s="18">
        <f>F15+H15</f>
        <v>5279</v>
      </c>
      <c r="K15" s="19"/>
      <c r="L15" s="14"/>
      <c r="M15" s="39"/>
      <c r="N15" s="40"/>
      <c r="O15" s="40"/>
      <c r="P15" s="40"/>
      <c r="Q15" s="46"/>
    </row>
    <row r="16" spans="1:20" x14ac:dyDescent="0.25">
      <c r="A16" s="39"/>
      <c r="B16" s="40"/>
      <c r="C16" s="40"/>
      <c r="D16" s="40"/>
      <c r="E16" s="6" t="s">
        <v>6</v>
      </c>
      <c r="F16" s="27">
        <f>SUM('Ե-01:Ե-03'!F16)</f>
        <v>3226</v>
      </c>
      <c r="G16" s="7">
        <f t="shared" si="0"/>
        <v>0.350995539114351</v>
      </c>
      <c r="H16" s="27">
        <f>SUM('Ե-01:Ե-03'!H16)</f>
        <v>27</v>
      </c>
      <c r="I16" s="24">
        <f t="shared" ref="I16:I18" si="1">IFERROR(H16/$H$13,"")</f>
        <v>0.1115702479338843</v>
      </c>
      <c r="J16" s="18">
        <f t="shared" ref="J16:J18" si="2">F16+H16</f>
        <v>3253</v>
      </c>
      <c r="K16" s="19"/>
      <c r="L16" s="14"/>
      <c r="M16" s="39"/>
      <c r="N16" s="40"/>
      <c r="O16" s="40"/>
      <c r="P16" s="40"/>
      <c r="Q16" s="46"/>
    </row>
    <row r="17" spans="1:17" x14ac:dyDescent="0.25">
      <c r="A17" s="39"/>
      <c r="B17" s="40"/>
      <c r="C17" s="40"/>
      <c r="D17" s="40"/>
      <c r="E17" s="6" t="s">
        <v>7</v>
      </c>
      <c r="F17" s="27">
        <f>SUM('Ե-01:Ե-03'!F17)</f>
        <v>147</v>
      </c>
      <c r="G17" s="7">
        <f t="shared" si="0"/>
        <v>1.5993907083015995E-2</v>
      </c>
      <c r="H17" s="27">
        <f>SUM('Ե-01:Ե-03'!H17)</f>
        <v>0</v>
      </c>
      <c r="I17" s="24">
        <f t="shared" si="1"/>
        <v>0</v>
      </c>
      <c r="J17" s="18">
        <f t="shared" si="2"/>
        <v>147</v>
      </c>
      <c r="K17" s="19"/>
      <c r="L17" s="14"/>
      <c r="M17" s="39"/>
      <c r="N17" s="40"/>
      <c r="O17" s="40"/>
      <c r="P17" s="40"/>
      <c r="Q17" s="46"/>
    </row>
    <row r="18" spans="1:17" ht="15.75" thickBot="1" x14ac:dyDescent="0.3">
      <c r="A18" s="41"/>
      <c r="B18" s="42"/>
      <c r="C18" s="42"/>
      <c r="D18" s="42"/>
      <c r="E18" s="11" t="s">
        <v>8</v>
      </c>
      <c r="F18" s="27">
        <f>SUM('Ե-01:Ե-03'!F18)</f>
        <v>621</v>
      </c>
      <c r="G18" s="7">
        <f t="shared" si="0"/>
        <v>6.7566097269067565E-2</v>
      </c>
      <c r="H18" s="27">
        <f>SUM('Ե-01:Ե-03'!H18)</f>
        <v>133</v>
      </c>
      <c r="I18" s="24">
        <f t="shared" si="1"/>
        <v>0.54958677685950408</v>
      </c>
      <c r="J18" s="18">
        <f t="shared" si="2"/>
        <v>754</v>
      </c>
      <c r="K18" s="20"/>
      <c r="L18" s="15"/>
      <c r="M18" s="41"/>
      <c r="N18" s="42"/>
      <c r="O18" s="42"/>
      <c r="P18" s="42"/>
      <c r="Q18" s="47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P10:P13"/>
    <mergeCell ref="E9:J9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Q10:Q13"/>
    <mergeCell ref="E11:J11"/>
    <mergeCell ref="E12:G12"/>
    <mergeCell ref="H12:J12"/>
    <mergeCell ref="E13:G13"/>
    <mergeCell ref="H13:J13"/>
    <mergeCell ref="C9:C13"/>
    <mergeCell ref="D9:D13"/>
  </mergeCells>
  <printOptions horizontalCentered="1"/>
  <pageMargins left="0" right="0" top="0.25" bottom="0" header="0.3" footer="0.3"/>
  <pageSetup scale="7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69" t="s">
        <v>22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20" ht="18" x14ac:dyDescent="0.25">
      <c r="B3" s="69" t="s">
        <v>38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2"/>
      <c r="S3" s="2"/>
      <c r="T3" s="2"/>
    </row>
    <row r="4" spans="1:20" ht="18" x14ac:dyDescent="0.35">
      <c r="B4" s="70" t="s">
        <v>23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4"/>
      <c r="S4" s="4"/>
      <c r="T4" s="4"/>
    </row>
    <row r="6" spans="1:20" ht="15.75" thickBot="1" x14ac:dyDescent="0.3"/>
    <row r="7" spans="1:20" ht="51" customHeight="1" x14ac:dyDescent="0.25">
      <c r="A7" s="71" t="s">
        <v>13</v>
      </c>
      <c r="B7" s="72"/>
      <c r="C7" s="72" t="s">
        <v>0</v>
      </c>
      <c r="D7" s="75" t="s">
        <v>15</v>
      </c>
      <c r="E7" s="77" t="s">
        <v>1</v>
      </c>
      <c r="F7" s="78"/>
      <c r="G7" s="78"/>
      <c r="H7" s="78"/>
      <c r="I7" s="78"/>
      <c r="J7" s="79"/>
      <c r="K7" s="100" t="s">
        <v>11</v>
      </c>
      <c r="L7" s="83" t="s">
        <v>12</v>
      </c>
      <c r="M7" s="102" t="s">
        <v>10</v>
      </c>
      <c r="N7" s="75"/>
      <c r="O7" s="75"/>
      <c r="P7" s="103"/>
      <c r="Q7" s="21" t="s">
        <v>9</v>
      </c>
    </row>
    <row r="8" spans="1:20" ht="43.5" customHeight="1" thickBot="1" x14ac:dyDescent="0.3">
      <c r="A8" s="73"/>
      <c r="B8" s="74"/>
      <c r="C8" s="74"/>
      <c r="D8" s="76"/>
      <c r="E8" s="80"/>
      <c r="F8" s="81"/>
      <c r="G8" s="81"/>
      <c r="H8" s="81"/>
      <c r="I8" s="81"/>
      <c r="J8" s="82"/>
      <c r="K8" s="101"/>
      <c r="L8" s="84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91" t="s">
        <v>14</v>
      </c>
      <c r="B9" s="54" t="s">
        <v>21</v>
      </c>
      <c r="C9" s="94">
        <f>D9+E9+K9</f>
        <v>13526</v>
      </c>
      <c r="D9" s="97">
        <f>SUM('Ե-04:Ե-06'!D9:D13)</f>
        <v>5518</v>
      </c>
      <c r="E9" s="51">
        <f>E13</f>
        <v>7803</v>
      </c>
      <c r="F9" s="52"/>
      <c r="G9" s="52"/>
      <c r="H9" s="52"/>
      <c r="I9" s="52"/>
      <c r="J9" s="53"/>
      <c r="K9" s="33">
        <f>SUM('Ե-04:Ե-06'!K9)</f>
        <v>205</v>
      </c>
      <c r="L9" s="84"/>
      <c r="M9" s="32">
        <f>SUM('Ե-04:Ե-06'!M9)</f>
        <v>2061</v>
      </c>
      <c r="N9" s="28">
        <f>SUM('Ե-04:Ե-06'!N9)</f>
        <v>1818</v>
      </c>
      <c r="O9" s="28">
        <f>SUM('Ե-04:Ե-06'!O9)</f>
        <v>131</v>
      </c>
      <c r="P9" s="28">
        <f>SUM('Ե-04:Ե-06'!P9)</f>
        <v>112</v>
      </c>
      <c r="Q9" s="28">
        <f>SUM('Ե-04:Ե-06'!Q9)</f>
        <v>93</v>
      </c>
    </row>
    <row r="10" spans="1:20" ht="38.25" customHeight="1" x14ac:dyDescent="0.25">
      <c r="A10" s="92"/>
      <c r="B10" s="55"/>
      <c r="C10" s="95"/>
      <c r="D10" s="98"/>
      <c r="E10" s="63" t="s">
        <v>18</v>
      </c>
      <c r="F10" s="64"/>
      <c r="G10" s="64"/>
      <c r="H10" s="64"/>
      <c r="I10" s="64"/>
      <c r="J10" s="65"/>
      <c r="K10" s="85"/>
      <c r="L10" s="84"/>
      <c r="M10" s="88"/>
      <c r="N10" s="57"/>
      <c r="O10" s="57"/>
      <c r="P10" s="60"/>
      <c r="Q10" s="48"/>
    </row>
    <row r="11" spans="1:20" ht="24" customHeight="1" x14ac:dyDescent="0.25">
      <c r="A11" s="92"/>
      <c r="B11" s="55"/>
      <c r="C11" s="95"/>
      <c r="D11" s="98"/>
      <c r="E11" s="51">
        <f>E13+H13</f>
        <v>8008</v>
      </c>
      <c r="F11" s="52"/>
      <c r="G11" s="52"/>
      <c r="H11" s="52"/>
      <c r="I11" s="52"/>
      <c r="J11" s="53"/>
      <c r="K11" s="86"/>
      <c r="L11" s="84"/>
      <c r="M11" s="89"/>
      <c r="N11" s="58"/>
      <c r="O11" s="58"/>
      <c r="P11" s="61"/>
      <c r="Q11" s="49"/>
    </row>
    <row r="12" spans="1:20" ht="31.5" customHeight="1" x14ac:dyDescent="0.25">
      <c r="A12" s="92"/>
      <c r="B12" s="55"/>
      <c r="C12" s="95"/>
      <c r="D12" s="98"/>
      <c r="E12" s="63" t="s">
        <v>19</v>
      </c>
      <c r="F12" s="64"/>
      <c r="G12" s="65"/>
      <c r="H12" s="63" t="s">
        <v>20</v>
      </c>
      <c r="I12" s="64"/>
      <c r="J12" s="65"/>
      <c r="K12" s="86"/>
      <c r="L12" s="84"/>
      <c r="M12" s="89"/>
      <c r="N12" s="58"/>
      <c r="O12" s="58"/>
      <c r="P12" s="61"/>
      <c r="Q12" s="49"/>
    </row>
    <row r="13" spans="1:20" ht="31.5" customHeight="1" thickBot="1" x14ac:dyDescent="0.3">
      <c r="A13" s="93"/>
      <c r="B13" s="56"/>
      <c r="C13" s="96"/>
      <c r="D13" s="99"/>
      <c r="E13" s="66">
        <f>SUM('Ե-04:Ե-06'!E13:G13)</f>
        <v>7803</v>
      </c>
      <c r="F13" s="67"/>
      <c r="G13" s="68"/>
      <c r="H13" s="66">
        <f>SUM('Ե-04:Ե-06'!H13:J13)</f>
        <v>205</v>
      </c>
      <c r="I13" s="67"/>
      <c r="J13" s="68"/>
      <c r="K13" s="87"/>
      <c r="L13" s="84"/>
      <c r="M13" s="90"/>
      <c r="N13" s="59"/>
      <c r="O13" s="59"/>
      <c r="P13" s="62"/>
      <c r="Q13" s="50"/>
    </row>
    <row r="14" spans="1:20" x14ac:dyDescent="0.25">
      <c r="A14" s="39"/>
      <c r="B14" s="40"/>
      <c r="C14" s="40"/>
      <c r="D14" s="40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3"/>
      <c r="N14" s="44"/>
      <c r="O14" s="44"/>
      <c r="P14" s="44"/>
      <c r="Q14" s="45"/>
    </row>
    <row r="15" spans="1:20" x14ac:dyDescent="0.25">
      <c r="A15" s="39"/>
      <c r="B15" s="40"/>
      <c r="C15" s="40"/>
      <c r="D15" s="40"/>
      <c r="E15" s="6" t="s">
        <v>5</v>
      </c>
      <c r="F15" s="27">
        <f>SUM('Ե-04:Ե-06'!F15)</f>
        <v>4286</v>
      </c>
      <c r="G15" s="7">
        <f t="shared" ref="G15:G18" si="0">IFERROR(F15/$E$13,"")</f>
        <v>0.54927591951813404</v>
      </c>
      <c r="H15" s="27">
        <f>SUM('Ե-04:Ե-06'!H15)</f>
        <v>96</v>
      </c>
      <c r="I15" s="24">
        <f>IFERROR(H15/$H$13,"")</f>
        <v>0.4682926829268293</v>
      </c>
      <c r="J15" s="18">
        <f>F15+H15</f>
        <v>4382</v>
      </c>
      <c r="K15" s="19"/>
      <c r="L15" s="14"/>
      <c r="M15" s="39"/>
      <c r="N15" s="40"/>
      <c r="O15" s="40"/>
      <c r="P15" s="40"/>
      <c r="Q15" s="46"/>
    </row>
    <row r="16" spans="1:20" x14ac:dyDescent="0.25">
      <c r="A16" s="39"/>
      <c r="B16" s="40"/>
      <c r="C16" s="40"/>
      <c r="D16" s="40"/>
      <c r="E16" s="6" t="s">
        <v>6</v>
      </c>
      <c r="F16" s="27">
        <f>SUM('Ե-04:Ե-06'!F16)</f>
        <v>1143</v>
      </c>
      <c r="G16" s="7">
        <f t="shared" si="0"/>
        <v>0.14648212226066898</v>
      </c>
      <c r="H16" s="27">
        <f>SUM('Ե-04:Ե-06'!H16)</f>
        <v>42</v>
      </c>
      <c r="I16" s="24">
        <f t="shared" ref="I16:I18" si="1">IFERROR(H16/$H$13,"")</f>
        <v>0.20487804878048779</v>
      </c>
      <c r="J16" s="18">
        <f t="shared" ref="J16:J18" si="2">F16+H16</f>
        <v>1185</v>
      </c>
      <c r="K16" s="19"/>
      <c r="L16" s="14"/>
      <c r="M16" s="39"/>
      <c r="N16" s="40"/>
      <c r="O16" s="40"/>
      <c r="P16" s="40"/>
      <c r="Q16" s="46"/>
    </row>
    <row r="17" spans="1:17" x14ac:dyDescent="0.25">
      <c r="A17" s="39"/>
      <c r="B17" s="40"/>
      <c r="C17" s="40"/>
      <c r="D17" s="40"/>
      <c r="E17" s="6" t="s">
        <v>7</v>
      </c>
      <c r="F17" s="27">
        <f>SUM('Ե-04:Ե-06'!F17)</f>
        <v>2177</v>
      </c>
      <c r="G17" s="7">
        <f t="shared" si="0"/>
        <v>0.27899525823401256</v>
      </c>
      <c r="H17" s="27">
        <f>SUM('Ե-04:Ե-06'!H17)</f>
        <v>4</v>
      </c>
      <c r="I17" s="24">
        <f t="shared" si="1"/>
        <v>1.9512195121951219E-2</v>
      </c>
      <c r="J17" s="18">
        <f t="shared" si="2"/>
        <v>2181</v>
      </c>
      <c r="K17" s="19"/>
      <c r="L17" s="14"/>
      <c r="M17" s="39"/>
      <c r="N17" s="40"/>
      <c r="O17" s="40"/>
      <c r="P17" s="40"/>
      <c r="Q17" s="46"/>
    </row>
    <row r="18" spans="1:17" ht="15.75" thickBot="1" x14ac:dyDescent="0.3">
      <c r="A18" s="41"/>
      <c r="B18" s="42"/>
      <c r="C18" s="42"/>
      <c r="D18" s="42"/>
      <c r="E18" s="11" t="s">
        <v>8</v>
      </c>
      <c r="F18" s="27">
        <f>SUM('Ե-04:Ե-06'!F18)</f>
        <v>197</v>
      </c>
      <c r="G18" s="7">
        <f t="shared" si="0"/>
        <v>2.5246699987184415E-2</v>
      </c>
      <c r="H18" s="27">
        <f>SUM('Ե-04:Ե-06'!H18)</f>
        <v>63</v>
      </c>
      <c r="I18" s="24">
        <f t="shared" si="1"/>
        <v>0.3073170731707317</v>
      </c>
      <c r="J18" s="18">
        <f t="shared" si="2"/>
        <v>260</v>
      </c>
      <c r="K18" s="20"/>
      <c r="L18" s="15"/>
      <c r="M18" s="41"/>
      <c r="N18" s="42"/>
      <c r="O18" s="42"/>
      <c r="P18" s="42"/>
      <c r="Q18" s="47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P10:P13"/>
    <mergeCell ref="E9:J9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Q10:Q13"/>
    <mergeCell ref="E11:J11"/>
    <mergeCell ref="E12:G12"/>
    <mergeCell ref="H12:J12"/>
    <mergeCell ref="E13:G13"/>
    <mergeCell ref="H13:J13"/>
    <mergeCell ref="C9:C13"/>
    <mergeCell ref="D9:D13"/>
  </mergeCells>
  <printOptions horizontalCentered="1"/>
  <pageMargins left="0" right="0" top="0.25" bottom="0" header="0.3" footer="0.3"/>
  <pageSetup scale="8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topLeftCell="B1" workbookViewId="0">
      <selection activeCell="G15" sqref="G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69" t="s">
        <v>22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20" ht="18" x14ac:dyDescent="0.25">
      <c r="B3" s="69" t="s">
        <v>39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2"/>
      <c r="S3" s="2"/>
      <c r="T3" s="2"/>
    </row>
    <row r="4" spans="1:20" ht="18" x14ac:dyDescent="0.35">
      <c r="B4" s="70" t="s">
        <v>23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4"/>
      <c r="S4" s="4"/>
      <c r="T4" s="4"/>
    </row>
    <row r="6" spans="1:20" ht="15.75" thickBot="1" x14ac:dyDescent="0.3"/>
    <row r="7" spans="1:20" ht="51" customHeight="1" x14ac:dyDescent="0.25">
      <c r="A7" s="71" t="s">
        <v>13</v>
      </c>
      <c r="B7" s="72"/>
      <c r="C7" s="72" t="s">
        <v>0</v>
      </c>
      <c r="D7" s="75" t="s">
        <v>15</v>
      </c>
      <c r="E7" s="77" t="s">
        <v>1</v>
      </c>
      <c r="F7" s="78"/>
      <c r="G7" s="78"/>
      <c r="H7" s="78"/>
      <c r="I7" s="78"/>
      <c r="J7" s="79"/>
      <c r="K7" s="100" t="s">
        <v>11</v>
      </c>
      <c r="L7" s="83" t="s">
        <v>12</v>
      </c>
      <c r="M7" s="102" t="s">
        <v>10</v>
      </c>
      <c r="N7" s="75"/>
      <c r="O7" s="75"/>
      <c r="P7" s="103"/>
      <c r="Q7" s="21" t="s">
        <v>9</v>
      </c>
    </row>
    <row r="8" spans="1:20" ht="43.5" customHeight="1" thickBot="1" x14ac:dyDescent="0.3">
      <c r="A8" s="73"/>
      <c r="B8" s="74"/>
      <c r="C8" s="74"/>
      <c r="D8" s="76"/>
      <c r="E8" s="80"/>
      <c r="F8" s="81"/>
      <c r="G8" s="81"/>
      <c r="H8" s="81"/>
      <c r="I8" s="81"/>
      <c r="J8" s="82"/>
      <c r="K8" s="101"/>
      <c r="L8" s="84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91" t="s">
        <v>14</v>
      </c>
      <c r="B9" s="54" t="s">
        <v>21</v>
      </c>
      <c r="C9" s="94">
        <f>D9+E9+K9</f>
        <v>11530</v>
      </c>
      <c r="D9" s="97">
        <f>'Ե-07'!D9:D13+'Ե-08'!D9:D13+'Ե-09'!D9:D13</f>
        <v>6431</v>
      </c>
      <c r="E9" s="51">
        <f>E13</f>
        <v>4920</v>
      </c>
      <c r="F9" s="52"/>
      <c r="G9" s="52"/>
      <c r="H9" s="52"/>
      <c r="I9" s="52"/>
      <c r="J9" s="53"/>
      <c r="K9" s="33">
        <f>SUM('Ե-07:Ե-09'!K9)</f>
        <v>179</v>
      </c>
      <c r="L9" s="84"/>
      <c r="M9" s="32">
        <f>SUM('Ե-07:Ե-09'!M9)</f>
        <v>550</v>
      </c>
      <c r="N9" s="28">
        <f>SUM('Ե-07:Ե-09'!N9)</f>
        <v>349</v>
      </c>
      <c r="O9" s="28">
        <f>SUM('Ե-07:Ե-09'!O9)</f>
        <v>122</v>
      </c>
      <c r="P9" s="28">
        <f>SUM('Ե-07:Ե-09'!P9)</f>
        <v>79</v>
      </c>
      <c r="Q9" s="28">
        <f>SUM('Ե-07:Ե-09'!Q9)</f>
        <v>100</v>
      </c>
    </row>
    <row r="10" spans="1:20" ht="38.25" customHeight="1" x14ac:dyDescent="0.25">
      <c r="A10" s="92"/>
      <c r="B10" s="55"/>
      <c r="C10" s="95"/>
      <c r="D10" s="98"/>
      <c r="E10" s="63" t="s">
        <v>18</v>
      </c>
      <c r="F10" s="64"/>
      <c r="G10" s="64"/>
      <c r="H10" s="64"/>
      <c r="I10" s="64"/>
      <c r="J10" s="65"/>
      <c r="K10" s="85"/>
      <c r="L10" s="84"/>
      <c r="M10" s="88"/>
      <c r="N10" s="57"/>
      <c r="O10" s="57"/>
      <c r="P10" s="60"/>
      <c r="Q10" s="48"/>
    </row>
    <row r="11" spans="1:20" ht="24" customHeight="1" x14ac:dyDescent="0.25">
      <c r="A11" s="92"/>
      <c r="B11" s="55"/>
      <c r="C11" s="95"/>
      <c r="D11" s="98"/>
      <c r="E11" s="51">
        <f>E13+H13</f>
        <v>4972</v>
      </c>
      <c r="F11" s="52"/>
      <c r="G11" s="52"/>
      <c r="H11" s="52"/>
      <c r="I11" s="52"/>
      <c r="J11" s="53"/>
      <c r="K11" s="86"/>
      <c r="L11" s="84"/>
      <c r="M11" s="89"/>
      <c r="N11" s="58"/>
      <c r="O11" s="58"/>
      <c r="P11" s="61"/>
      <c r="Q11" s="49"/>
    </row>
    <row r="12" spans="1:20" ht="31.5" customHeight="1" x14ac:dyDescent="0.25">
      <c r="A12" s="92"/>
      <c r="B12" s="55"/>
      <c r="C12" s="95"/>
      <c r="D12" s="98"/>
      <c r="E12" s="63" t="s">
        <v>19</v>
      </c>
      <c r="F12" s="64"/>
      <c r="G12" s="65"/>
      <c r="H12" s="63" t="s">
        <v>20</v>
      </c>
      <c r="I12" s="64"/>
      <c r="J12" s="65"/>
      <c r="K12" s="86"/>
      <c r="L12" s="84"/>
      <c r="M12" s="89"/>
      <c r="N12" s="58"/>
      <c r="O12" s="58"/>
      <c r="P12" s="61"/>
      <c r="Q12" s="49"/>
    </row>
    <row r="13" spans="1:20" ht="31.5" customHeight="1" thickBot="1" x14ac:dyDescent="0.3">
      <c r="A13" s="93"/>
      <c r="B13" s="56"/>
      <c r="C13" s="96"/>
      <c r="D13" s="99"/>
      <c r="E13" s="66">
        <f>F15+F16+F17+F18</f>
        <v>4920</v>
      </c>
      <c r="F13" s="67"/>
      <c r="G13" s="68"/>
      <c r="H13" s="105">
        <f>H15+H16+H17+H18</f>
        <v>52</v>
      </c>
      <c r="I13" s="67"/>
      <c r="J13" s="68"/>
      <c r="K13" s="87"/>
      <c r="L13" s="84"/>
      <c r="M13" s="90"/>
      <c r="N13" s="59"/>
      <c r="O13" s="59"/>
      <c r="P13" s="62"/>
      <c r="Q13" s="50"/>
    </row>
    <row r="14" spans="1:20" x14ac:dyDescent="0.25">
      <c r="A14" s="39"/>
      <c r="B14" s="40"/>
      <c r="C14" s="40"/>
      <c r="D14" s="40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3"/>
      <c r="N14" s="44"/>
      <c r="O14" s="44"/>
      <c r="P14" s="44"/>
      <c r="Q14" s="45"/>
    </row>
    <row r="15" spans="1:20" x14ac:dyDescent="0.25">
      <c r="A15" s="39"/>
      <c r="B15" s="40"/>
      <c r="C15" s="40"/>
      <c r="D15" s="40"/>
      <c r="E15" s="6" t="s">
        <v>5</v>
      </c>
      <c r="F15" s="27">
        <f>SUM('Ե-07:Ե-09'!F15)</f>
        <v>1955</v>
      </c>
      <c r="G15" s="7">
        <f t="shared" ref="G15:G18" si="0">IFERROR(F15/$E$13,"")</f>
        <v>0.39735772357723576</v>
      </c>
      <c r="H15" s="27">
        <f>SUM('Ե-07:Ե-09'!H15)</f>
        <v>38</v>
      </c>
      <c r="I15" s="24">
        <f>IFERROR(H15/$H$13,"")</f>
        <v>0.73076923076923073</v>
      </c>
      <c r="J15" s="18">
        <f>F15+H15</f>
        <v>1993</v>
      </c>
      <c r="K15" s="19"/>
      <c r="L15" s="14"/>
      <c r="M15" s="39"/>
      <c r="N15" s="40"/>
      <c r="O15" s="40"/>
      <c r="P15" s="40"/>
      <c r="Q15" s="46"/>
    </row>
    <row r="16" spans="1:20" x14ac:dyDescent="0.25">
      <c r="A16" s="39"/>
      <c r="B16" s="40"/>
      <c r="C16" s="40"/>
      <c r="D16" s="40"/>
      <c r="E16" s="6" t="s">
        <v>6</v>
      </c>
      <c r="F16" s="27">
        <f>SUM('Ե-07:Ե-09'!F16)</f>
        <v>336</v>
      </c>
      <c r="G16" s="7">
        <f t="shared" si="0"/>
        <v>6.8292682926829273E-2</v>
      </c>
      <c r="H16" s="27">
        <f>SUM('Ե-07:Ե-09'!H16)</f>
        <v>10</v>
      </c>
      <c r="I16" s="24">
        <f t="shared" ref="I16:I18" si="1">IFERROR(H16/$H$13,"")</f>
        <v>0.19230769230769232</v>
      </c>
      <c r="J16" s="18">
        <f t="shared" ref="J16:J18" si="2">F16+H16</f>
        <v>346</v>
      </c>
      <c r="K16" s="19"/>
      <c r="L16" s="14"/>
      <c r="M16" s="39"/>
      <c r="N16" s="40"/>
      <c r="O16" s="40"/>
      <c r="P16" s="40"/>
      <c r="Q16" s="46"/>
    </row>
    <row r="17" spans="1:17" x14ac:dyDescent="0.25">
      <c r="A17" s="39"/>
      <c r="B17" s="40"/>
      <c r="C17" s="40"/>
      <c r="D17" s="40"/>
      <c r="E17" s="6" t="s">
        <v>7</v>
      </c>
      <c r="F17" s="27">
        <f>SUM('Ե-07:Ե-09'!F17)</f>
        <v>2560</v>
      </c>
      <c r="G17" s="7">
        <f t="shared" si="0"/>
        <v>0.52032520325203258</v>
      </c>
      <c r="H17" s="27">
        <f>SUM('Ե-07:Ե-09'!H17)</f>
        <v>4</v>
      </c>
      <c r="I17" s="24">
        <f t="shared" si="1"/>
        <v>7.6923076923076927E-2</v>
      </c>
      <c r="J17" s="18">
        <f t="shared" si="2"/>
        <v>2564</v>
      </c>
      <c r="K17" s="19"/>
      <c r="L17" s="14"/>
      <c r="M17" s="39"/>
      <c r="N17" s="40"/>
      <c r="O17" s="40"/>
      <c r="P17" s="40"/>
      <c r="Q17" s="46"/>
    </row>
    <row r="18" spans="1:17" ht="15.75" thickBot="1" x14ac:dyDescent="0.3">
      <c r="A18" s="41"/>
      <c r="B18" s="42"/>
      <c r="C18" s="42"/>
      <c r="D18" s="42"/>
      <c r="E18" s="11" t="s">
        <v>8</v>
      </c>
      <c r="F18" s="27">
        <f>SUM('Ե-07:Ե-09'!F18)</f>
        <v>69</v>
      </c>
      <c r="G18" s="7">
        <f t="shared" si="0"/>
        <v>1.4024390243902439E-2</v>
      </c>
      <c r="H18" s="27">
        <f>SUM('Ե-07:Ե-09'!H18)</f>
        <v>0</v>
      </c>
      <c r="I18" s="24">
        <f t="shared" si="1"/>
        <v>0</v>
      </c>
      <c r="J18" s="18">
        <f t="shared" si="2"/>
        <v>69</v>
      </c>
      <c r="K18" s="20"/>
      <c r="L18" s="15"/>
      <c r="M18" s="41"/>
      <c r="N18" s="42"/>
      <c r="O18" s="42"/>
      <c r="P18" s="42"/>
      <c r="Q18" s="47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Q10:Q13"/>
    <mergeCell ref="C9:C13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P10:P13"/>
    <mergeCell ref="E11:J11"/>
    <mergeCell ref="E12:G12"/>
    <mergeCell ref="H12:J12"/>
    <mergeCell ref="E13:G13"/>
    <mergeCell ref="H13:J13"/>
    <mergeCell ref="E9:J9"/>
    <mergeCell ref="D9:D13"/>
  </mergeCells>
  <printOptions horizontalCentered="1"/>
  <pageMargins left="0" right="0" top="0.25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69" t="s">
        <v>22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20" ht="18" x14ac:dyDescent="0.25">
      <c r="B3" s="69" t="s">
        <v>40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2"/>
      <c r="S3" s="2"/>
      <c r="T3" s="2"/>
    </row>
    <row r="4" spans="1:20" ht="18" x14ac:dyDescent="0.35">
      <c r="B4" s="70" t="s">
        <v>23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4"/>
      <c r="S4" s="4"/>
      <c r="T4" s="4"/>
    </row>
    <row r="6" spans="1:20" ht="15.75" thickBot="1" x14ac:dyDescent="0.3"/>
    <row r="7" spans="1:20" ht="51" customHeight="1" x14ac:dyDescent="0.25">
      <c r="A7" s="71" t="s">
        <v>13</v>
      </c>
      <c r="B7" s="72"/>
      <c r="C7" s="72" t="s">
        <v>0</v>
      </c>
      <c r="D7" s="75" t="s">
        <v>15</v>
      </c>
      <c r="E7" s="77" t="s">
        <v>1</v>
      </c>
      <c r="F7" s="78"/>
      <c r="G7" s="78"/>
      <c r="H7" s="78"/>
      <c r="I7" s="78"/>
      <c r="J7" s="79"/>
      <c r="K7" s="100" t="s">
        <v>11</v>
      </c>
      <c r="L7" s="83" t="s">
        <v>12</v>
      </c>
      <c r="M7" s="102" t="s">
        <v>10</v>
      </c>
      <c r="N7" s="75"/>
      <c r="O7" s="75"/>
      <c r="P7" s="103"/>
      <c r="Q7" s="21" t="s">
        <v>9</v>
      </c>
    </row>
    <row r="8" spans="1:20" ht="43.5" customHeight="1" thickBot="1" x14ac:dyDescent="0.3">
      <c r="A8" s="73"/>
      <c r="B8" s="74"/>
      <c r="C8" s="74"/>
      <c r="D8" s="76"/>
      <c r="E8" s="80"/>
      <c r="F8" s="81"/>
      <c r="G8" s="81"/>
      <c r="H8" s="81"/>
      <c r="I8" s="81"/>
      <c r="J8" s="82"/>
      <c r="K8" s="101"/>
      <c r="L8" s="84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91" t="s">
        <v>14</v>
      </c>
      <c r="B9" s="54" t="s">
        <v>21</v>
      </c>
      <c r="C9" s="94">
        <f>D9+E9+K9</f>
        <v>0</v>
      </c>
      <c r="D9" s="97">
        <f>SUM('Ե-10:Ե-12'!D9:D13)</f>
        <v>0</v>
      </c>
      <c r="E9" s="51">
        <f>E13</f>
        <v>0</v>
      </c>
      <c r="F9" s="52"/>
      <c r="G9" s="52"/>
      <c r="H9" s="52"/>
      <c r="I9" s="52"/>
      <c r="J9" s="53"/>
      <c r="K9" s="33">
        <f>SUM('Ե-10:Ե-12'!K9)</f>
        <v>0</v>
      </c>
      <c r="L9" s="84"/>
      <c r="M9" s="32">
        <f>SUM('Ե-10:Ե-12'!M9)</f>
        <v>0</v>
      </c>
      <c r="N9" s="28">
        <f>SUM('Ե-10:Ե-12'!N9)</f>
        <v>0</v>
      </c>
      <c r="O9" s="28">
        <f>SUM('Ե-10:Ե-12'!O9)</f>
        <v>0</v>
      </c>
      <c r="P9" s="28">
        <f>SUM('Ե-10:Ե-12'!P9)</f>
        <v>0</v>
      </c>
      <c r="Q9" s="28">
        <f>SUM('Ե-10:Ե-12'!Q9)</f>
        <v>0</v>
      </c>
    </row>
    <row r="10" spans="1:20" ht="38.25" customHeight="1" x14ac:dyDescent="0.25">
      <c r="A10" s="92"/>
      <c r="B10" s="55"/>
      <c r="C10" s="95"/>
      <c r="D10" s="98"/>
      <c r="E10" s="63" t="s">
        <v>18</v>
      </c>
      <c r="F10" s="64"/>
      <c r="G10" s="64"/>
      <c r="H10" s="64"/>
      <c r="I10" s="64"/>
      <c r="J10" s="65"/>
      <c r="K10" s="85"/>
      <c r="L10" s="84"/>
      <c r="M10" s="88"/>
      <c r="N10" s="57"/>
      <c r="O10" s="57"/>
      <c r="P10" s="60"/>
      <c r="Q10" s="48"/>
    </row>
    <row r="11" spans="1:20" ht="24" customHeight="1" x14ac:dyDescent="0.25">
      <c r="A11" s="92"/>
      <c r="B11" s="55"/>
      <c r="C11" s="95"/>
      <c r="D11" s="98"/>
      <c r="E11" s="51">
        <f>E13+H13</f>
        <v>0</v>
      </c>
      <c r="F11" s="52"/>
      <c r="G11" s="52"/>
      <c r="H11" s="52"/>
      <c r="I11" s="52"/>
      <c r="J11" s="53"/>
      <c r="K11" s="86"/>
      <c r="L11" s="84"/>
      <c r="M11" s="89"/>
      <c r="N11" s="58"/>
      <c r="O11" s="58"/>
      <c r="P11" s="61"/>
      <c r="Q11" s="49"/>
    </row>
    <row r="12" spans="1:20" ht="31.5" customHeight="1" x14ac:dyDescent="0.25">
      <c r="A12" s="92"/>
      <c r="B12" s="55"/>
      <c r="C12" s="95"/>
      <c r="D12" s="98"/>
      <c r="E12" s="63" t="s">
        <v>19</v>
      </c>
      <c r="F12" s="64"/>
      <c r="G12" s="65"/>
      <c r="H12" s="63" t="s">
        <v>20</v>
      </c>
      <c r="I12" s="64"/>
      <c r="J12" s="65"/>
      <c r="K12" s="86"/>
      <c r="L12" s="84"/>
      <c r="M12" s="89"/>
      <c r="N12" s="58"/>
      <c r="O12" s="58"/>
      <c r="P12" s="61"/>
      <c r="Q12" s="49"/>
    </row>
    <row r="13" spans="1:20" ht="31.5" customHeight="1" thickBot="1" x14ac:dyDescent="0.3">
      <c r="A13" s="93"/>
      <c r="B13" s="56"/>
      <c r="C13" s="96"/>
      <c r="D13" s="99"/>
      <c r="E13" s="66">
        <f>SUM('Ե-10:Ե-12'!E13:G13)</f>
        <v>0</v>
      </c>
      <c r="F13" s="67"/>
      <c r="G13" s="68"/>
      <c r="H13" s="66">
        <f>SUM('Ե-10:Ե-12'!H13:J13)</f>
        <v>0</v>
      </c>
      <c r="I13" s="67"/>
      <c r="J13" s="68"/>
      <c r="K13" s="87"/>
      <c r="L13" s="84"/>
      <c r="M13" s="90"/>
      <c r="N13" s="59"/>
      <c r="O13" s="59"/>
      <c r="P13" s="62"/>
      <c r="Q13" s="50"/>
    </row>
    <row r="14" spans="1:20" x14ac:dyDescent="0.25">
      <c r="A14" s="39"/>
      <c r="B14" s="40"/>
      <c r="C14" s="40"/>
      <c r="D14" s="40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3"/>
      <c r="N14" s="44"/>
      <c r="O14" s="44"/>
      <c r="P14" s="44"/>
      <c r="Q14" s="45"/>
    </row>
    <row r="15" spans="1:20" x14ac:dyDescent="0.25">
      <c r="A15" s="39"/>
      <c r="B15" s="40"/>
      <c r="C15" s="40"/>
      <c r="D15" s="40"/>
      <c r="E15" s="6" t="s">
        <v>5</v>
      </c>
      <c r="F15" s="27">
        <f>SUM('Ե-10:Ե-12'!F15)</f>
        <v>0</v>
      </c>
      <c r="G15" s="7" t="str">
        <f t="shared" ref="G15:G18" si="0">IFERROR(F15/$E$13,"")</f>
        <v/>
      </c>
      <c r="H15" s="27">
        <f>SUM('Ե-10:Ե-12'!H15)</f>
        <v>0</v>
      </c>
      <c r="I15" s="24" t="str">
        <f>IFERROR(H15/$H$13,"")</f>
        <v/>
      </c>
      <c r="J15" s="18">
        <f>F15+H15</f>
        <v>0</v>
      </c>
      <c r="K15" s="19"/>
      <c r="L15" s="14"/>
      <c r="M15" s="39"/>
      <c r="N15" s="40"/>
      <c r="O15" s="40"/>
      <c r="P15" s="40"/>
      <c r="Q15" s="46"/>
    </row>
    <row r="16" spans="1:20" x14ac:dyDescent="0.25">
      <c r="A16" s="39"/>
      <c r="B16" s="40"/>
      <c r="C16" s="40"/>
      <c r="D16" s="40"/>
      <c r="E16" s="6" t="s">
        <v>6</v>
      </c>
      <c r="F16" s="27">
        <f>SUM('Ե-10:Ե-12'!F16)</f>
        <v>0</v>
      </c>
      <c r="G16" s="7" t="str">
        <f t="shared" si="0"/>
        <v/>
      </c>
      <c r="H16" s="27">
        <f>SUM('Ե-10:Ե-12'!H16)</f>
        <v>0</v>
      </c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39"/>
      <c r="N16" s="40"/>
      <c r="O16" s="40"/>
      <c r="P16" s="40"/>
      <c r="Q16" s="46"/>
    </row>
    <row r="17" spans="1:17" x14ac:dyDescent="0.25">
      <c r="A17" s="39"/>
      <c r="B17" s="40"/>
      <c r="C17" s="40"/>
      <c r="D17" s="40"/>
      <c r="E17" s="6" t="s">
        <v>7</v>
      </c>
      <c r="F17" s="27">
        <f>SUM('Ե-10:Ե-12'!F17)</f>
        <v>0</v>
      </c>
      <c r="G17" s="7" t="str">
        <f t="shared" si="0"/>
        <v/>
      </c>
      <c r="H17" s="27">
        <f>SUM('Ե-10:Ե-12'!H17)</f>
        <v>0</v>
      </c>
      <c r="I17" s="24" t="str">
        <f t="shared" si="1"/>
        <v/>
      </c>
      <c r="J17" s="18">
        <f t="shared" si="2"/>
        <v>0</v>
      </c>
      <c r="K17" s="19"/>
      <c r="L17" s="14"/>
      <c r="M17" s="39"/>
      <c r="N17" s="40"/>
      <c r="O17" s="40"/>
      <c r="P17" s="40"/>
      <c r="Q17" s="46"/>
    </row>
    <row r="18" spans="1:17" ht="15.75" thickBot="1" x14ac:dyDescent="0.3">
      <c r="A18" s="41"/>
      <c r="B18" s="42"/>
      <c r="C18" s="42"/>
      <c r="D18" s="42"/>
      <c r="E18" s="11" t="s">
        <v>8</v>
      </c>
      <c r="F18" s="27">
        <f>SUM('Ե-10:Ե-12'!F18)</f>
        <v>0</v>
      </c>
      <c r="G18" s="7" t="str">
        <f t="shared" si="0"/>
        <v/>
      </c>
      <c r="H18" s="27">
        <f>SUM('Ե-10:Ե-12'!H18)</f>
        <v>0</v>
      </c>
      <c r="I18" s="24" t="str">
        <f t="shared" si="1"/>
        <v/>
      </c>
      <c r="J18" s="18">
        <f t="shared" si="2"/>
        <v>0</v>
      </c>
      <c r="K18" s="20"/>
      <c r="L18" s="15"/>
      <c r="M18" s="41"/>
      <c r="N18" s="42"/>
      <c r="O18" s="42"/>
      <c r="P18" s="42"/>
      <c r="Q18" s="47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P10:P13"/>
    <mergeCell ref="C9:C13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Q10:Q13"/>
    <mergeCell ref="E11:J11"/>
    <mergeCell ref="E12:G12"/>
    <mergeCell ref="H12:J12"/>
    <mergeCell ref="E13:G13"/>
    <mergeCell ref="H13:J13"/>
    <mergeCell ref="E9:J9"/>
    <mergeCell ref="D9:D13"/>
  </mergeCells>
  <printOptions horizontalCentered="1"/>
  <pageMargins left="0" right="0" top="0.25" bottom="0" header="0.3" footer="0.3"/>
  <pageSetup scale="8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T25"/>
  <sheetViews>
    <sheetView workbookViewId="0">
      <selection activeCell="D9" sqref="D9:D1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69" t="s">
        <v>22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20" ht="18" x14ac:dyDescent="0.25">
      <c r="B3" s="69" t="s">
        <v>41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2"/>
      <c r="S3" s="2"/>
      <c r="T3" s="2"/>
    </row>
    <row r="4" spans="1:20" ht="18" x14ac:dyDescent="0.35">
      <c r="B4" s="70" t="s">
        <v>23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4"/>
      <c r="S4" s="4"/>
      <c r="T4" s="4"/>
    </row>
    <row r="6" spans="1:20" ht="15.75" thickBot="1" x14ac:dyDescent="0.3"/>
    <row r="7" spans="1:20" ht="51" customHeight="1" x14ac:dyDescent="0.25">
      <c r="A7" s="71" t="s">
        <v>13</v>
      </c>
      <c r="B7" s="72"/>
      <c r="C7" s="72" t="s">
        <v>0</v>
      </c>
      <c r="D7" s="75" t="s">
        <v>15</v>
      </c>
      <c r="E7" s="77" t="s">
        <v>1</v>
      </c>
      <c r="F7" s="78"/>
      <c r="G7" s="78"/>
      <c r="H7" s="78"/>
      <c r="I7" s="78"/>
      <c r="J7" s="79"/>
      <c r="K7" s="100" t="s">
        <v>11</v>
      </c>
      <c r="L7" s="83" t="s">
        <v>12</v>
      </c>
      <c r="M7" s="102" t="s">
        <v>10</v>
      </c>
      <c r="N7" s="75"/>
      <c r="O7" s="75"/>
      <c r="P7" s="103"/>
      <c r="Q7" s="21" t="s">
        <v>9</v>
      </c>
    </row>
    <row r="8" spans="1:20" ht="43.5" customHeight="1" thickBot="1" x14ac:dyDescent="0.3">
      <c r="A8" s="73"/>
      <c r="B8" s="74"/>
      <c r="C8" s="74"/>
      <c r="D8" s="76"/>
      <c r="E8" s="80"/>
      <c r="F8" s="81"/>
      <c r="G8" s="81"/>
      <c r="H8" s="81"/>
      <c r="I8" s="81"/>
      <c r="J8" s="82"/>
      <c r="K8" s="101"/>
      <c r="L8" s="84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91" t="s">
        <v>14</v>
      </c>
      <c r="B9" s="54" t="s">
        <v>21</v>
      </c>
      <c r="C9" s="94">
        <f>D9+E9+K9</f>
        <v>27494</v>
      </c>
      <c r="D9" s="97">
        <f>SUM('Ե-01:Ե-06'!D9:D13)</f>
        <v>10061</v>
      </c>
      <c r="E9" s="51">
        <f>E13</f>
        <v>16994</v>
      </c>
      <c r="F9" s="52"/>
      <c r="G9" s="52"/>
      <c r="H9" s="52"/>
      <c r="I9" s="52"/>
      <c r="J9" s="53"/>
      <c r="K9" s="33">
        <f>SUM('Ե-01:Ե-06'!K9)</f>
        <v>439</v>
      </c>
      <c r="L9" s="84"/>
      <c r="M9" s="32">
        <f>SUM('Ե-01:Ե-06'!M9)</f>
        <v>2709</v>
      </c>
      <c r="N9" s="28">
        <f>SUM('Ե-01:Ե-06'!N9)</f>
        <v>2198</v>
      </c>
      <c r="O9" s="28">
        <f>SUM('Ե-01:Ե-06'!O9)</f>
        <v>225</v>
      </c>
      <c r="P9" s="28">
        <f>SUM('Ե-01:Ե-06'!P9)</f>
        <v>286</v>
      </c>
      <c r="Q9" s="28">
        <f>SUM('Ե-01:Ե-06'!Q9)</f>
        <v>153</v>
      </c>
    </row>
    <row r="10" spans="1:20" ht="38.25" customHeight="1" x14ac:dyDescent="0.25">
      <c r="A10" s="92"/>
      <c r="B10" s="55"/>
      <c r="C10" s="95"/>
      <c r="D10" s="98"/>
      <c r="E10" s="63" t="s">
        <v>18</v>
      </c>
      <c r="F10" s="64"/>
      <c r="G10" s="64"/>
      <c r="H10" s="64"/>
      <c r="I10" s="64"/>
      <c r="J10" s="65"/>
      <c r="K10" s="85"/>
      <c r="L10" s="84"/>
      <c r="M10" s="88"/>
      <c r="N10" s="57"/>
      <c r="O10" s="57"/>
      <c r="P10" s="60"/>
      <c r="Q10" s="48"/>
    </row>
    <row r="11" spans="1:20" ht="24" customHeight="1" x14ac:dyDescent="0.25">
      <c r="A11" s="92"/>
      <c r="B11" s="55"/>
      <c r="C11" s="95"/>
      <c r="D11" s="98"/>
      <c r="E11" s="51">
        <f>E13+H13</f>
        <v>17441</v>
      </c>
      <c r="F11" s="52"/>
      <c r="G11" s="52"/>
      <c r="H11" s="52"/>
      <c r="I11" s="52"/>
      <c r="J11" s="53"/>
      <c r="K11" s="86"/>
      <c r="L11" s="84"/>
      <c r="M11" s="89"/>
      <c r="N11" s="58"/>
      <c r="O11" s="58"/>
      <c r="P11" s="61"/>
      <c r="Q11" s="49"/>
    </row>
    <row r="12" spans="1:20" ht="31.5" customHeight="1" x14ac:dyDescent="0.25">
      <c r="A12" s="92"/>
      <c r="B12" s="55"/>
      <c r="C12" s="95"/>
      <c r="D12" s="98"/>
      <c r="E12" s="63" t="s">
        <v>19</v>
      </c>
      <c r="F12" s="64"/>
      <c r="G12" s="65"/>
      <c r="H12" s="63" t="s">
        <v>20</v>
      </c>
      <c r="I12" s="64"/>
      <c r="J12" s="65"/>
      <c r="K12" s="86"/>
      <c r="L12" s="84"/>
      <c r="M12" s="89"/>
      <c r="N12" s="58"/>
      <c r="O12" s="58"/>
      <c r="P12" s="61"/>
      <c r="Q12" s="49"/>
    </row>
    <row r="13" spans="1:20" ht="31.5" customHeight="1" thickBot="1" x14ac:dyDescent="0.3">
      <c r="A13" s="93"/>
      <c r="B13" s="56"/>
      <c r="C13" s="96"/>
      <c r="D13" s="99"/>
      <c r="E13" s="66">
        <f>SUM('Ե-01:Ե-06'!E13:G13)</f>
        <v>16994</v>
      </c>
      <c r="F13" s="67"/>
      <c r="G13" s="68"/>
      <c r="H13" s="66">
        <f>SUM('Ե-01:Ե-06'!H13:J13)</f>
        <v>447</v>
      </c>
      <c r="I13" s="67"/>
      <c r="J13" s="68"/>
      <c r="K13" s="87"/>
      <c r="L13" s="84"/>
      <c r="M13" s="90"/>
      <c r="N13" s="59"/>
      <c r="O13" s="59"/>
      <c r="P13" s="62"/>
      <c r="Q13" s="50"/>
    </row>
    <row r="14" spans="1:20" x14ac:dyDescent="0.25">
      <c r="A14" s="39"/>
      <c r="B14" s="40"/>
      <c r="C14" s="40"/>
      <c r="D14" s="40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3"/>
      <c r="N14" s="44"/>
      <c r="O14" s="44"/>
      <c r="P14" s="44"/>
      <c r="Q14" s="45"/>
    </row>
    <row r="15" spans="1:20" x14ac:dyDescent="0.25">
      <c r="A15" s="39"/>
      <c r="B15" s="40"/>
      <c r="C15" s="40"/>
      <c r="D15" s="40"/>
      <c r="E15" s="6" t="s">
        <v>5</v>
      </c>
      <c r="F15" s="27">
        <f>SUM('Ե-01:Ե-06'!F15)</f>
        <v>9483</v>
      </c>
      <c r="G15" s="7">
        <f t="shared" ref="G15:G18" si="0">IFERROR(F15/$E$13,"")</f>
        <v>0.55802047781569963</v>
      </c>
      <c r="H15" s="27">
        <f>SUM('Ե-01:Ե-06'!H15)</f>
        <v>178</v>
      </c>
      <c r="I15" s="24">
        <f>IFERROR(H15/$H$13,"")</f>
        <v>0.39821029082774051</v>
      </c>
      <c r="J15" s="18">
        <f>F15+H15</f>
        <v>9661</v>
      </c>
      <c r="K15" s="19"/>
      <c r="L15" s="14"/>
      <c r="M15" s="39"/>
      <c r="N15" s="40"/>
      <c r="O15" s="40"/>
      <c r="P15" s="40"/>
      <c r="Q15" s="46"/>
    </row>
    <row r="16" spans="1:20" x14ac:dyDescent="0.25">
      <c r="A16" s="39"/>
      <c r="B16" s="40"/>
      <c r="C16" s="40"/>
      <c r="D16" s="40"/>
      <c r="E16" s="6" t="s">
        <v>6</v>
      </c>
      <c r="F16" s="27">
        <f>SUM('Ե-01:Ե-06'!F16)</f>
        <v>4369</v>
      </c>
      <c r="G16" s="7">
        <f t="shared" si="0"/>
        <v>0.25709073790749676</v>
      </c>
      <c r="H16" s="27">
        <f>SUM('Ե-01:Ե-06'!H16)</f>
        <v>69</v>
      </c>
      <c r="I16" s="24">
        <f t="shared" ref="I16:I18" si="1">IFERROR(H16/$H$13,"")</f>
        <v>0.15436241610738255</v>
      </c>
      <c r="J16" s="18">
        <f t="shared" ref="J16:J18" si="2">F16+H16</f>
        <v>4438</v>
      </c>
      <c r="K16" s="19"/>
      <c r="L16" s="14"/>
      <c r="M16" s="39"/>
      <c r="N16" s="40"/>
      <c r="O16" s="40"/>
      <c r="P16" s="40"/>
      <c r="Q16" s="46"/>
    </row>
    <row r="17" spans="1:17" x14ac:dyDescent="0.25">
      <c r="A17" s="39"/>
      <c r="B17" s="40"/>
      <c r="C17" s="40"/>
      <c r="D17" s="40"/>
      <c r="E17" s="6" t="s">
        <v>7</v>
      </c>
      <c r="F17" s="27">
        <f>SUM('Ե-01:Ե-06'!F17)</f>
        <v>2324</v>
      </c>
      <c r="G17" s="7">
        <f t="shared" si="0"/>
        <v>0.13675414852300813</v>
      </c>
      <c r="H17" s="27">
        <f>SUM('Ե-01:Ե-06'!H17)</f>
        <v>4</v>
      </c>
      <c r="I17" s="24">
        <f t="shared" si="1"/>
        <v>8.948545861297539E-3</v>
      </c>
      <c r="J17" s="18">
        <f t="shared" si="2"/>
        <v>2328</v>
      </c>
      <c r="K17" s="19"/>
      <c r="L17" s="14"/>
      <c r="M17" s="39"/>
      <c r="N17" s="40"/>
      <c r="O17" s="40"/>
      <c r="P17" s="40"/>
      <c r="Q17" s="46"/>
    </row>
    <row r="18" spans="1:17" ht="15.75" thickBot="1" x14ac:dyDescent="0.3">
      <c r="A18" s="41"/>
      <c r="B18" s="42"/>
      <c r="C18" s="42"/>
      <c r="D18" s="42"/>
      <c r="E18" s="11" t="s">
        <v>8</v>
      </c>
      <c r="F18" s="27">
        <f>SUM('Ե-01:Ե-06'!F18)</f>
        <v>818</v>
      </c>
      <c r="G18" s="7">
        <f t="shared" si="0"/>
        <v>4.8134635753795459E-2</v>
      </c>
      <c r="H18" s="27">
        <f>SUM('Ե-01:Ե-06'!H18)</f>
        <v>196</v>
      </c>
      <c r="I18" s="24">
        <f t="shared" si="1"/>
        <v>0.43847874720357943</v>
      </c>
      <c r="J18" s="18">
        <f t="shared" si="2"/>
        <v>1014</v>
      </c>
      <c r="K18" s="20"/>
      <c r="L18" s="15"/>
      <c r="M18" s="41"/>
      <c r="N18" s="42"/>
      <c r="O18" s="42"/>
      <c r="P18" s="42"/>
      <c r="Q18" s="47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E9:J9"/>
    <mergeCell ref="C9:C13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P10:P13"/>
    <mergeCell ref="Q10:Q13"/>
    <mergeCell ref="E11:J11"/>
    <mergeCell ref="E12:G12"/>
    <mergeCell ref="H12:J12"/>
    <mergeCell ref="E13:G13"/>
    <mergeCell ref="H13:J13"/>
    <mergeCell ref="D9:D13"/>
  </mergeCells>
  <printOptions horizontalCentered="1"/>
  <pageMargins left="0" right="0" top="0.25" bottom="0" header="0.3" footer="0.3"/>
  <pageSetup scale="8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T25"/>
  <sheetViews>
    <sheetView workbookViewId="0">
      <selection activeCell="G15" sqref="G15:G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69" t="s">
        <v>22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20" ht="18" x14ac:dyDescent="0.25">
      <c r="B3" s="69" t="s">
        <v>42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2"/>
      <c r="S3" s="2"/>
      <c r="T3" s="2"/>
    </row>
    <row r="4" spans="1:20" ht="18" x14ac:dyDescent="0.35">
      <c r="B4" s="70" t="s">
        <v>23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4"/>
      <c r="S4" s="4"/>
      <c r="T4" s="4"/>
    </row>
    <row r="6" spans="1:20" ht="15.75" thickBot="1" x14ac:dyDescent="0.3"/>
    <row r="7" spans="1:20" ht="51" customHeight="1" x14ac:dyDescent="0.25">
      <c r="A7" s="71" t="s">
        <v>13</v>
      </c>
      <c r="B7" s="72"/>
      <c r="C7" s="72" t="s">
        <v>0</v>
      </c>
      <c r="D7" s="75" t="s">
        <v>15</v>
      </c>
      <c r="E7" s="77" t="s">
        <v>1</v>
      </c>
      <c r="F7" s="78"/>
      <c r="G7" s="78"/>
      <c r="H7" s="78"/>
      <c r="I7" s="78"/>
      <c r="J7" s="79"/>
      <c r="K7" s="100" t="s">
        <v>11</v>
      </c>
      <c r="L7" s="83" t="s">
        <v>12</v>
      </c>
      <c r="M7" s="102" t="s">
        <v>10</v>
      </c>
      <c r="N7" s="75"/>
      <c r="O7" s="75"/>
      <c r="P7" s="103"/>
      <c r="Q7" s="21" t="s">
        <v>9</v>
      </c>
    </row>
    <row r="8" spans="1:20" ht="43.5" customHeight="1" thickBot="1" x14ac:dyDescent="0.3">
      <c r="A8" s="73"/>
      <c r="B8" s="74"/>
      <c r="C8" s="74"/>
      <c r="D8" s="76"/>
      <c r="E8" s="80"/>
      <c r="F8" s="81"/>
      <c r="G8" s="81"/>
      <c r="H8" s="81"/>
      <c r="I8" s="81"/>
      <c r="J8" s="82"/>
      <c r="K8" s="101"/>
      <c r="L8" s="84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91" t="s">
        <v>14</v>
      </c>
      <c r="B9" s="54" t="s">
        <v>21</v>
      </c>
      <c r="C9" s="94">
        <f>D9+E9+K9</f>
        <v>11530</v>
      </c>
      <c r="D9" s="97">
        <f>SUM('Ե-07:Ե-12'!D9:D13)</f>
        <v>6431</v>
      </c>
      <c r="E9" s="51">
        <f>E13</f>
        <v>4920</v>
      </c>
      <c r="F9" s="52"/>
      <c r="G9" s="52"/>
      <c r="H9" s="52"/>
      <c r="I9" s="52"/>
      <c r="J9" s="53"/>
      <c r="K9" s="33">
        <f>SUM('Ե-07:Ե-12'!K9)</f>
        <v>179</v>
      </c>
      <c r="L9" s="84"/>
      <c r="M9" s="32">
        <f>SUM('Ե-07:Ե-12'!M9)</f>
        <v>550</v>
      </c>
      <c r="N9" s="28">
        <f>SUM('Ե-07:Ե-12'!N9)</f>
        <v>349</v>
      </c>
      <c r="O9" s="28">
        <f>SUM('Ե-07:Ե-12'!O9)</f>
        <v>122</v>
      </c>
      <c r="P9" s="28">
        <f>SUM('Ե-07:Ե-12'!P9)</f>
        <v>79</v>
      </c>
      <c r="Q9" s="28">
        <f>SUM('Ե-07:Ե-12'!Q9)</f>
        <v>100</v>
      </c>
    </row>
    <row r="10" spans="1:20" ht="38.25" customHeight="1" x14ac:dyDescent="0.25">
      <c r="A10" s="92"/>
      <c r="B10" s="55"/>
      <c r="C10" s="95"/>
      <c r="D10" s="98"/>
      <c r="E10" s="63" t="s">
        <v>18</v>
      </c>
      <c r="F10" s="64"/>
      <c r="G10" s="64"/>
      <c r="H10" s="64"/>
      <c r="I10" s="64"/>
      <c r="J10" s="65"/>
      <c r="K10" s="85"/>
      <c r="L10" s="84"/>
      <c r="M10" s="88"/>
      <c r="N10" s="57"/>
      <c r="O10" s="57"/>
      <c r="P10" s="60"/>
      <c r="Q10" s="48"/>
    </row>
    <row r="11" spans="1:20" ht="24" customHeight="1" x14ac:dyDescent="0.25">
      <c r="A11" s="92"/>
      <c r="B11" s="55"/>
      <c r="C11" s="95"/>
      <c r="D11" s="98"/>
      <c r="E11" s="51">
        <f>E13+H13</f>
        <v>4972</v>
      </c>
      <c r="F11" s="52"/>
      <c r="G11" s="52"/>
      <c r="H11" s="52"/>
      <c r="I11" s="52"/>
      <c r="J11" s="53"/>
      <c r="K11" s="86"/>
      <c r="L11" s="84"/>
      <c r="M11" s="89"/>
      <c r="N11" s="58"/>
      <c r="O11" s="58"/>
      <c r="P11" s="61"/>
      <c r="Q11" s="49"/>
    </row>
    <row r="12" spans="1:20" ht="31.5" customHeight="1" x14ac:dyDescent="0.25">
      <c r="A12" s="92"/>
      <c r="B12" s="55"/>
      <c r="C12" s="95"/>
      <c r="D12" s="98"/>
      <c r="E12" s="63" t="s">
        <v>19</v>
      </c>
      <c r="F12" s="64"/>
      <c r="G12" s="65"/>
      <c r="H12" s="63" t="s">
        <v>20</v>
      </c>
      <c r="I12" s="64"/>
      <c r="J12" s="65"/>
      <c r="K12" s="86"/>
      <c r="L12" s="84"/>
      <c r="M12" s="89"/>
      <c r="N12" s="58"/>
      <c r="O12" s="58"/>
      <c r="P12" s="61"/>
      <c r="Q12" s="49"/>
    </row>
    <row r="13" spans="1:20" ht="31.5" customHeight="1" thickBot="1" x14ac:dyDescent="0.3">
      <c r="A13" s="93"/>
      <c r="B13" s="56"/>
      <c r="C13" s="96"/>
      <c r="D13" s="99"/>
      <c r="E13" s="66">
        <f>SUM('Ե-07:Ե-12'!E13:G13)</f>
        <v>4920</v>
      </c>
      <c r="F13" s="67"/>
      <c r="G13" s="68"/>
      <c r="H13" s="66">
        <f>SUM('Ե-07:Ե-12'!H13:J13)</f>
        <v>52</v>
      </c>
      <c r="I13" s="67"/>
      <c r="J13" s="68"/>
      <c r="K13" s="87"/>
      <c r="L13" s="84"/>
      <c r="M13" s="90"/>
      <c r="N13" s="59"/>
      <c r="O13" s="59"/>
      <c r="P13" s="62"/>
      <c r="Q13" s="50"/>
    </row>
    <row r="14" spans="1:20" x14ac:dyDescent="0.25">
      <c r="A14" s="39"/>
      <c r="B14" s="40"/>
      <c r="C14" s="40"/>
      <c r="D14" s="40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3"/>
      <c r="N14" s="44"/>
      <c r="O14" s="44"/>
      <c r="P14" s="44"/>
      <c r="Q14" s="45"/>
    </row>
    <row r="15" spans="1:20" x14ac:dyDescent="0.25">
      <c r="A15" s="39"/>
      <c r="B15" s="40"/>
      <c r="C15" s="40"/>
      <c r="D15" s="40"/>
      <c r="E15" s="6" t="s">
        <v>5</v>
      </c>
      <c r="F15" s="27">
        <f>SUM('Ե-07:Ե-12'!F15)</f>
        <v>1955</v>
      </c>
      <c r="G15" s="7">
        <f t="shared" ref="G15:G18" si="0">IFERROR(F15/$E$13,"")</f>
        <v>0.39735772357723576</v>
      </c>
      <c r="H15" s="27">
        <f>SUM('Ե-07:Ե-12'!H15)</f>
        <v>38</v>
      </c>
      <c r="I15" s="24">
        <f>IFERROR(H15/$H$13,"")</f>
        <v>0.73076923076923073</v>
      </c>
      <c r="J15" s="18">
        <f>F15+H15</f>
        <v>1993</v>
      </c>
      <c r="K15" s="19"/>
      <c r="L15" s="14"/>
      <c r="M15" s="39"/>
      <c r="N15" s="40"/>
      <c r="O15" s="40"/>
      <c r="P15" s="40"/>
      <c r="Q15" s="46"/>
    </row>
    <row r="16" spans="1:20" x14ac:dyDescent="0.25">
      <c r="A16" s="39"/>
      <c r="B16" s="40"/>
      <c r="C16" s="40"/>
      <c r="D16" s="40"/>
      <c r="E16" s="6" t="s">
        <v>6</v>
      </c>
      <c r="F16" s="27">
        <f>SUM('Ե-07:Ե-12'!F16)</f>
        <v>336</v>
      </c>
      <c r="G16" s="7">
        <f t="shared" si="0"/>
        <v>6.8292682926829273E-2</v>
      </c>
      <c r="H16" s="27">
        <f>SUM('Ե-07:Ե-12'!H16)</f>
        <v>10</v>
      </c>
      <c r="I16" s="24">
        <f t="shared" ref="I16:I18" si="1">IFERROR(H16/$H$13,"")</f>
        <v>0.19230769230769232</v>
      </c>
      <c r="J16" s="18">
        <f t="shared" ref="J16:J18" si="2">F16+H16</f>
        <v>346</v>
      </c>
      <c r="K16" s="19"/>
      <c r="L16" s="14"/>
      <c r="M16" s="39"/>
      <c r="N16" s="40"/>
      <c r="O16" s="40"/>
      <c r="P16" s="40"/>
      <c r="Q16" s="46"/>
    </row>
    <row r="17" spans="1:17" x14ac:dyDescent="0.25">
      <c r="A17" s="39"/>
      <c r="B17" s="40"/>
      <c r="C17" s="40"/>
      <c r="D17" s="40"/>
      <c r="E17" s="6" t="s">
        <v>7</v>
      </c>
      <c r="F17" s="27">
        <f>SUM('Ե-07:Ե-12'!F17)</f>
        <v>2560</v>
      </c>
      <c r="G17" s="7">
        <f t="shared" si="0"/>
        <v>0.52032520325203258</v>
      </c>
      <c r="H17" s="27">
        <f>SUM('Ե-07:Ե-12'!H17)</f>
        <v>4</v>
      </c>
      <c r="I17" s="24">
        <f t="shared" si="1"/>
        <v>7.6923076923076927E-2</v>
      </c>
      <c r="J17" s="18">
        <f t="shared" si="2"/>
        <v>2564</v>
      </c>
      <c r="K17" s="19"/>
      <c r="L17" s="14"/>
      <c r="M17" s="39"/>
      <c r="N17" s="40"/>
      <c r="O17" s="40"/>
      <c r="P17" s="40"/>
      <c r="Q17" s="46"/>
    </row>
    <row r="18" spans="1:17" ht="15.75" thickBot="1" x14ac:dyDescent="0.3">
      <c r="A18" s="41"/>
      <c r="B18" s="42"/>
      <c r="C18" s="42"/>
      <c r="D18" s="42"/>
      <c r="E18" s="11" t="s">
        <v>8</v>
      </c>
      <c r="F18" s="27">
        <f>SUM('Ե-07:Ե-12'!F18)</f>
        <v>69</v>
      </c>
      <c r="G18" s="7">
        <f t="shared" si="0"/>
        <v>1.4024390243902439E-2</v>
      </c>
      <c r="H18" s="27">
        <f>SUM('Ե-07:Ե-12'!H18)</f>
        <v>0</v>
      </c>
      <c r="I18" s="24">
        <f t="shared" si="1"/>
        <v>0</v>
      </c>
      <c r="J18" s="18">
        <f t="shared" si="2"/>
        <v>69</v>
      </c>
      <c r="K18" s="20"/>
      <c r="L18" s="15"/>
      <c r="M18" s="41"/>
      <c r="N18" s="42"/>
      <c r="O18" s="42"/>
      <c r="P18" s="42"/>
      <c r="Q18" s="47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P10:P13"/>
    <mergeCell ref="C9:C13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Q10:Q13"/>
    <mergeCell ref="E11:J11"/>
    <mergeCell ref="E12:G12"/>
    <mergeCell ref="H12:J12"/>
    <mergeCell ref="E13:G13"/>
    <mergeCell ref="H13:J13"/>
    <mergeCell ref="E9:J9"/>
    <mergeCell ref="D9:D13"/>
  </mergeCells>
  <printOptions horizontalCentered="1"/>
  <pageMargins left="0" right="0" top="0.25" bottom="0" header="0.3" footer="0.3"/>
  <pageSetup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2:T25"/>
  <sheetViews>
    <sheetView topLeftCell="B1" workbookViewId="0">
      <selection activeCell="O10" sqref="O10:O1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1.57031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69" t="s">
        <v>22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20" ht="18" x14ac:dyDescent="0.25">
      <c r="B3" s="69" t="s">
        <v>46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2"/>
      <c r="S3" s="2"/>
      <c r="T3" s="2"/>
    </row>
    <row r="4" spans="1:20" ht="18" x14ac:dyDescent="0.35">
      <c r="B4" s="70" t="s">
        <v>23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4"/>
      <c r="S4" s="4"/>
      <c r="T4" s="4"/>
    </row>
    <row r="6" spans="1:20" ht="15.75" thickBot="1" x14ac:dyDescent="0.3"/>
    <row r="7" spans="1:20" ht="51" customHeight="1" x14ac:dyDescent="0.25">
      <c r="A7" s="71" t="s">
        <v>13</v>
      </c>
      <c r="B7" s="72"/>
      <c r="C7" s="72" t="s">
        <v>0</v>
      </c>
      <c r="D7" s="75" t="s">
        <v>15</v>
      </c>
      <c r="E7" s="77" t="s">
        <v>1</v>
      </c>
      <c r="F7" s="78"/>
      <c r="G7" s="78"/>
      <c r="H7" s="78"/>
      <c r="I7" s="78"/>
      <c r="J7" s="79"/>
      <c r="K7" s="100" t="s">
        <v>11</v>
      </c>
      <c r="L7" s="83" t="s">
        <v>12</v>
      </c>
      <c r="M7" s="102" t="s">
        <v>10</v>
      </c>
      <c r="N7" s="75"/>
      <c r="O7" s="75"/>
      <c r="P7" s="103"/>
      <c r="Q7" s="21" t="s">
        <v>9</v>
      </c>
    </row>
    <row r="8" spans="1:20" ht="43.5" customHeight="1" thickBot="1" x14ac:dyDescent="0.3">
      <c r="A8" s="73"/>
      <c r="B8" s="74"/>
      <c r="C8" s="74"/>
      <c r="D8" s="76"/>
      <c r="E8" s="80"/>
      <c r="F8" s="81"/>
      <c r="G8" s="81"/>
      <c r="H8" s="81"/>
      <c r="I8" s="81"/>
      <c r="J8" s="82"/>
      <c r="K8" s="101"/>
      <c r="L8" s="84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91" t="s">
        <v>14</v>
      </c>
      <c r="B9" s="54" t="s">
        <v>21</v>
      </c>
      <c r="C9" s="94">
        <f>D9+E9+K9</f>
        <v>39024</v>
      </c>
      <c r="D9" s="97">
        <f>SUM('Ե-01:Ե-12'!D9:D13)</f>
        <v>16492</v>
      </c>
      <c r="E9" s="51">
        <f>E13</f>
        <v>21914</v>
      </c>
      <c r="F9" s="52"/>
      <c r="G9" s="52"/>
      <c r="H9" s="52"/>
      <c r="I9" s="52"/>
      <c r="J9" s="53"/>
      <c r="K9" s="33">
        <f>SUM('Ե-01:Ե-12'!K9)</f>
        <v>618</v>
      </c>
      <c r="L9" s="84"/>
      <c r="M9" s="32">
        <f>SUM('Ե-01:Ե-12'!M9)</f>
        <v>3259</v>
      </c>
      <c r="N9" s="28">
        <f>SUM('Ե-01:Ե-12'!N9)</f>
        <v>2547</v>
      </c>
      <c r="O9" s="28">
        <f>SUM('Ե-01:Ե-12'!O9)</f>
        <v>347</v>
      </c>
      <c r="P9" s="28">
        <f>SUM('Ե-01:Ե-12'!P9)</f>
        <v>365</v>
      </c>
      <c r="Q9" s="28">
        <f>SUM('Ե-01:Ե-12'!Q9)</f>
        <v>253</v>
      </c>
    </row>
    <row r="10" spans="1:20" ht="38.25" customHeight="1" x14ac:dyDescent="0.25">
      <c r="A10" s="92"/>
      <c r="B10" s="55"/>
      <c r="C10" s="95"/>
      <c r="D10" s="98"/>
      <c r="E10" s="63"/>
      <c r="F10" s="64"/>
      <c r="G10" s="64"/>
      <c r="H10" s="64"/>
      <c r="I10" s="64"/>
      <c r="J10" s="65"/>
      <c r="K10" s="85"/>
      <c r="L10" s="84"/>
      <c r="M10" s="88"/>
      <c r="N10" s="57"/>
      <c r="O10" s="57"/>
      <c r="P10" s="60"/>
      <c r="Q10" s="48"/>
    </row>
    <row r="11" spans="1:20" ht="24" customHeight="1" x14ac:dyDescent="0.25">
      <c r="A11" s="92"/>
      <c r="B11" s="55"/>
      <c r="C11" s="95"/>
      <c r="D11" s="98"/>
      <c r="E11" s="51">
        <f>E13+H13</f>
        <v>22413</v>
      </c>
      <c r="F11" s="52"/>
      <c r="G11" s="52"/>
      <c r="H11" s="52"/>
      <c r="I11" s="52"/>
      <c r="J11" s="53"/>
      <c r="K11" s="86"/>
      <c r="L11" s="84"/>
      <c r="M11" s="89"/>
      <c r="N11" s="58"/>
      <c r="O11" s="58"/>
      <c r="P11" s="61"/>
      <c r="Q11" s="49"/>
    </row>
    <row r="12" spans="1:20" ht="31.5" customHeight="1" x14ac:dyDescent="0.25">
      <c r="A12" s="92"/>
      <c r="B12" s="55"/>
      <c r="C12" s="95"/>
      <c r="D12" s="98"/>
      <c r="E12" s="63" t="s">
        <v>19</v>
      </c>
      <c r="F12" s="64"/>
      <c r="G12" s="65"/>
      <c r="H12" s="63" t="s">
        <v>20</v>
      </c>
      <c r="I12" s="64"/>
      <c r="J12" s="65"/>
      <c r="K12" s="86"/>
      <c r="L12" s="84"/>
      <c r="M12" s="89"/>
      <c r="N12" s="58"/>
      <c r="O12" s="58"/>
      <c r="P12" s="61"/>
      <c r="Q12" s="49"/>
    </row>
    <row r="13" spans="1:20" ht="31.5" customHeight="1" thickBot="1" x14ac:dyDescent="0.3">
      <c r="A13" s="93"/>
      <c r="B13" s="56"/>
      <c r="C13" s="96"/>
      <c r="D13" s="99"/>
      <c r="E13" s="66">
        <f>SUM('Ե-01:Ե-12'!E13:G13)</f>
        <v>21914</v>
      </c>
      <c r="F13" s="67"/>
      <c r="G13" s="68"/>
      <c r="H13" s="66">
        <f>SUM('Ե-01:Ե-12'!H13:J13)</f>
        <v>499</v>
      </c>
      <c r="I13" s="67"/>
      <c r="J13" s="68"/>
      <c r="K13" s="87"/>
      <c r="L13" s="84"/>
      <c r="M13" s="90"/>
      <c r="N13" s="59"/>
      <c r="O13" s="59"/>
      <c r="P13" s="62"/>
      <c r="Q13" s="50"/>
    </row>
    <row r="14" spans="1:20" x14ac:dyDescent="0.25">
      <c r="A14" s="39"/>
      <c r="B14" s="40"/>
      <c r="C14" s="40"/>
      <c r="D14" s="40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3"/>
      <c r="N14" s="44"/>
      <c r="O14" s="44"/>
      <c r="P14" s="44"/>
      <c r="Q14" s="45"/>
    </row>
    <row r="15" spans="1:20" x14ac:dyDescent="0.25">
      <c r="A15" s="39"/>
      <c r="B15" s="40"/>
      <c r="C15" s="40"/>
      <c r="D15" s="40"/>
      <c r="E15" s="6" t="s">
        <v>5</v>
      </c>
      <c r="F15" s="27">
        <f>SUM('Ե-01:Ե-12'!F15)</f>
        <v>11438</v>
      </c>
      <c r="G15" s="7">
        <f t="shared" ref="G15:G18" si="0">IFERROR(F15/$E$13,"")</f>
        <v>0.52194943871497668</v>
      </c>
      <c r="H15" s="27">
        <f>SUM('Ե-01:Ե-12'!H15)</f>
        <v>216</v>
      </c>
      <c r="I15" s="24">
        <f>IFERROR(H15/$H$13,"")</f>
        <v>0.43286573146292584</v>
      </c>
      <c r="J15" s="18">
        <f>F15+H15</f>
        <v>11654</v>
      </c>
      <c r="K15" s="19"/>
      <c r="L15" s="14"/>
      <c r="M15" s="39"/>
      <c r="N15" s="40"/>
      <c r="O15" s="40"/>
      <c r="P15" s="40"/>
      <c r="Q15" s="46"/>
    </row>
    <row r="16" spans="1:20" x14ac:dyDescent="0.25">
      <c r="A16" s="39"/>
      <c r="B16" s="40"/>
      <c r="C16" s="40"/>
      <c r="D16" s="40"/>
      <c r="E16" s="6" t="s">
        <v>6</v>
      </c>
      <c r="F16" s="27">
        <f>SUM('Ե-01:Ե-12'!F16)</f>
        <v>4705</v>
      </c>
      <c r="G16" s="7">
        <f t="shared" si="0"/>
        <v>0.2147029296340239</v>
      </c>
      <c r="H16" s="27">
        <f>SUM('Ե-01:Ե-12'!H16)</f>
        <v>79</v>
      </c>
      <c r="I16" s="24">
        <f t="shared" ref="I16:I18" si="1">IFERROR(H16/$H$13,"")</f>
        <v>0.15831663326653306</v>
      </c>
      <c r="J16" s="18">
        <f t="shared" ref="J16:J18" si="2">F16+H16</f>
        <v>4784</v>
      </c>
      <c r="K16" s="19"/>
      <c r="L16" s="14"/>
      <c r="M16" s="39"/>
      <c r="N16" s="40"/>
      <c r="O16" s="40"/>
      <c r="P16" s="40"/>
      <c r="Q16" s="46"/>
    </row>
    <row r="17" spans="1:17" x14ac:dyDescent="0.25">
      <c r="A17" s="39"/>
      <c r="B17" s="40"/>
      <c r="C17" s="40"/>
      <c r="D17" s="40"/>
      <c r="E17" s="6" t="s">
        <v>7</v>
      </c>
      <c r="F17" s="27">
        <f>SUM('Ե-01:Ե-12'!F17)</f>
        <v>4884</v>
      </c>
      <c r="G17" s="7">
        <f t="shared" si="0"/>
        <v>0.22287122387514829</v>
      </c>
      <c r="H17" s="27">
        <f>SUM('Ե-01:Ե-12'!H17)</f>
        <v>8</v>
      </c>
      <c r="I17" s="24">
        <f t="shared" si="1"/>
        <v>1.6032064128256512E-2</v>
      </c>
      <c r="J17" s="18">
        <f t="shared" si="2"/>
        <v>4892</v>
      </c>
      <c r="K17" s="19"/>
      <c r="L17" s="14"/>
      <c r="M17" s="39"/>
      <c r="N17" s="40"/>
      <c r="O17" s="40"/>
      <c r="P17" s="40"/>
      <c r="Q17" s="46"/>
    </row>
    <row r="18" spans="1:17" ht="15.75" thickBot="1" x14ac:dyDescent="0.3">
      <c r="A18" s="41"/>
      <c r="B18" s="42"/>
      <c r="C18" s="42"/>
      <c r="D18" s="42"/>
      <c r="E18" s="11" t="s">
        <v>8</v>
      </c>
      <c r="F18" s="27">
        <f>SUM('Ե-01:Ե-12'!F18)</f>
        <v>887</v>
      </c>
      <c r="G18" s="7">
        <f t="shared" si="0"/>
        <v>4.0476407775851056E-2</v>
      </c>
      <c r="H18" s="27">
        <f>SUM('Ե-01:Ե-12'!H18)</f>
        <v>196</v>
      </c>
      <c r="I18" s="24">
        <f t="shared" si="1"/>
        <v>0.39278557114228457</v>
      </c>
      <c r="J18" s="18">
        <f t="shared" si="2"/>
        <v>1083</v>
      </c>
      <c r="K18" s="20"/>
      <c r="L18" s="15"/>
      <c r="M18" s="41"/>
      <c r="N18" s="42"/>
      <c r="O18" s="42"/>
      <c r="P18" s="42"/>
      <c r="Q18" s="47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E9:J9"/>
    <mergeCell ref="D9:D13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P10:P13"/>
    <mergeCell ref="Q10:Q13"/>
    <mergeCell ref="E11:J11"/>
    <mergeCell ref="E12:G12"/>
    <mergeCell ref="H12:J12"/>
    <mergeCell ref="E13:G13"/>
    <mergeCell ref="H13:J13"/>
    <mergeCell ref="C9:C13"/>
  </mergeCells>
  <printOptions horizontalCentered="1"/>
  <pageMargins left="0" right="0" top="0.25" bottom="0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topLeftCell="A4" zoomScale="86" zoomScaleNormal="86" workbookViewId="0">
      <selection activeCell="F15" sqref="F15:F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69" t="s">
        <v>22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20" ht="18" x14ac:dyDescent="0.25">
      <c r="B3" s="69" t="s">
        <v>26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2"/>
      <c r="S3" s="2"/>
      <c r="T3" s="2"/>
    </row>
    <row r="4" spans="1:20" ht="18" x14ac:dyDescent="0.35">
      <c r="B4" s="70" t="s">
        <v>23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4"/>
      <c r="S4" s="4"/>
      <c r="T4" s="4"/>
    </row>
    <row r="6" spans="1:20" ht="15.75" thickBot="1" x14ac:dyDescent="0.3"/>
    <row r="7" spans="1:20" ht="51" customHeight="1" x14ac:dyDescent="0.25">
      <c r="A7" s="71" t="s">
        <v>13</v>
      </c>
      <c r="B7" s="72"/>
      <c r="C7" s="72" t="s">
        <v>0</v>
      </c>
      <c r="D7" s="75" t="s">
        <v>15</v>
      </c>
      <c r="E7" s="77" t="s">
        <v>1</v>
      </c>
      <c r="F7" s="78"/>
      <c r="G7" s="78"/>
      <c r="H7" s="78"/>
      <c r="I7" s="78"/>
      <c r="J7" s="79"/>
      <c r="K7" s="100" t="s">
        <v>11</v>
      </c>
      <c r="L7" s="83" t="s">
        <v>12</v>
      </c>
      <c r="M7" s="102" t="s">
        <v>10</v>
      </c>
      <c r="N7" s="75"/>
      <c r="O7" s="75"/>
      <c r="P7" s="103"/>
      <c r="Q7" s="21" t="s">
        <v>9</v>
      </c>
    </row>
    <row r="8" spans="1:20" ht="43.5" customHeight="1" thickBot="1" x14ac:dyDescent="0.3">
      <c r="A8" s="73"/>
      <c r="B8" s="74"/>
      <c r="C8" s="74"/>
      <c r="D8" s="76"/>
      <c r="E8" s="80"/>
      <c r="F8" s="81"/>
      <c r="G8" s="81"/>
      <c r="H8" s="81"/>
      <c r="I8" s="81"/>
      <c r="J8" s="82"/>
      <c r="K8" s="101"/>
      <c r="L8" s="84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91" t="s">
        <v>14</v>
      </c>
      <c r="B9" s="54" t="s">
        <v>21</v>
      </c>
      <c r="C9" s="94">
        <f>D9+E9+K9</f>
        <v>4998</v>
      </c>
      <c r="D9" s="97">
        <v>1710</v>
      </c>
      <c r="E9" s="51">
        <f>E13</f>
        <v>3225</v>
      </c>
      <c r="F9" s="52"/>
      <c r="G9" s="52"/>
      <c r="H9" s="52"/>
      <c r="I9" s="52"/>
      <c r="J9" s="53"/>
      <c r="K9" s="33">
        <f>P9+Q9</f>
        <v>63</v>
      </c>
      <c r="L9" s="84"/>
      <c r="M9" s="34">
        <f>N9+O9+P9</f>
        <v>218</v>
      </c>
      <c r="N9" s="35">
        <v>132</v>
      </c>
      <c r="O9" s="35">
        <v>29</v>
      </c>
      <c r="P9" s="36">
        <v>57</v>
      </c>
      <c r="Q9" s="37">
        <v>6</v>
      </c>
    </row>
    <row r="10" spans="1:20" ht="38.25" customHeight="1" x14ac:dyDescent="0.25">
      <c r="A10" s="92"/>
      <c r="B10" s="55"/>
      <c r="C10" s="95"/>
      <c r="D10" s="98"/>
      <c r="E10" s="63" t="s">
        <v>18</v>
      </c>
      <c r="F10" s="64"/>
      <c r="G10" s="64"/>
      <c r="H10" s="64"/>
      <c r="I10" s="64"/>
      <c r="J10" s="65"/>
      <c r="K10" s="85"/>
      <c r="L10" s="84"/>
      <c r="M10" s="88"/>
      <c r="N10" s="57"/>
      <c r="O10" s="57"/>
      <c r="P10" s="60"/>
      <c r="Q10" s="48"/>
    </row>
    <row r="11" spans="1:20" ht="24" customHeight="1" x14ac:dyDescent="0.25">
      <c r="A11" s="92"/>
      <c r="B11" s="55"/>
      <c r="C11" s="95"/>
      <c r="D11" s="98"/>
      <c r="E11" s="51">
        <f>E13+H13</f>
        <v>3339</v>
      </c>
      <c r="F11" s="52"/>
      <c r="G11" s="52"/>
      <c r="H11" s="52"/>
      <c r="I11" s="52"/>
      <c r="J11" s="53"/>
      <c r="K11" s="86"/>
      <c r="L11" s="84"/>
      <c r="M11" s="89"/>
      <c r="N11" s="58"/>
      <c r="O11" s="58"/>
      <c r="P11" s="61"/>
      <c r="Q11" s="49"/>
    </row>
    <row r="12" spans="1:20" ht="31.5" customHeight="1" x14ac:dyDescent="0.25">
      <c r="A12" s="92"/>
      <c r="B12" s="55"/>
      <c r="C12" s="95"/>
      <c r="D12" s="98"/>
      <c r="E12" s="63" t="s">
        <v>19</v>
      </c>
      <c r="F12" s="64"/>
      <c r="G12" s="65"/>
      <c r="H12" s="63" t="s">
        <v>20</v>
      </c>
      <c r="I12" s="64"/>
      <c r="J12" s="65"/>
      <c r="K12" s="86"/>
      <c r="L12" s="84"/>
      <c r="M12" s="89"/>
      <c r="N12" s="58"/>
      <c r="O12" s="58"/>
      <c r="P12" s="61"/>
      <c r="Q12" s="49"/>
    </row>
    <row r="13" spans="1:20" ht="31.5" customHeight="1" thickBot="1" x14ac:dyDescent="0.3">
      <c r="A13" s="93"/>
      <c r="B13" s="56"/>
      <c r="C13" s="96"/>
      <c r="D13" s="99"/>
      <c r="E13" s="66">
        <v>3225</v>
      </c>
      <c r="F13" s="67"/>
      <c r="G13" s="68"/>
      <c r="H13" s="66">
        <v>114</v>
      </c>
      <c r="I13" s="67"/>
      <c r="J13" s="68"/>
      <c r="K13" s="87"/>
      <c r="L13" s="84"/>
      <c r="M13" s="90"/>
      <c r="N13" s="59"/>
      <c r="O13" s="59"/>
      <c r="P13" s="62"/>
      <c r="Q13" s="50"/>
    </row>
    <row r="14" spans="1:20" x14ac:dyDescent="0.25">
      <c r="A14" s="39"/>
      <c r="B14" s="40"/>
      <c r="C14" s="40"/>
      <c r="D14" s="40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3"/>
      <c r="N14" s="44"/>
      <c r="O14" s="44"/>
      <c r="P14" s="44"/>
      <c r="Q14" s="45"/>
    </row>
    <row r="15" spans="1:20" x14ac:dyDescent="0.25">
      <c r="A15" s="39"/>
      <c r="B15" s="40"/>
      <c r="C15" s="40"/>
      <c r="D15" s="40"/>
      <c r="E15" s="6" t="s">
        <v>5</v>
      </c>
      <c r="F15" s="27">
        <v>1777</v>
      </c>
      <c r="G15" s="7">
        <f>IFERROR(F15/$E$13,"")</f>
        <v>0.55100775193798446</v>
      </c>
      <c r="H15" s="27">
        <v>35</v>
      </c>
      <c r="I15" s="7">
        <f>IFERROR(H15/$E$13,"")</f>
        <v>1.0852713178294573E-2</v>
      </c>
      <c r="J15" s="18"/>
      <c r="K15" s="19"/>
      <c r="L15" s="14"/>
      <c r="M15" s="39"/>
      <c r="N15" s="40"/>
      <c r="O15" s="40"/>
      <c r="P15" s="40"/>
      <c r="Q15" s="46"/>
    </row>
    <row r="16" spans="1:20" x14ac:dyDescent="0.25">
      <c r="A16" s="39"/>
      <c r="B16" s="40"/>
      <c r="C16" s="40"/>
      <c r="D16" s="40"/>
      <c r="E16" s="6" t="s">
        <v>6</v>
      </c>
      <c r="F16" s="27">
        <v>1130</v>
      </c>
      <c r="G16" s="7">
        <f t="shared" ref="G16:G18" si="0">IFERROR(F16/$E$13,"")</f>
        <v>0.35038759689922483</v>
      </c>
      <c r="H16" s="27">
        <v>19</v>
      </c>
      <c r="I16" s="7">
        <f t="shared" ref="I16:I18" si="1">IFERROR(H16/$E$13,"")</f>
        <v>5.8914728682170538E-3</v>
      </c>
      <c r="J16" s="18"/>
      <c r="K16" s="19"/>
      <c r="L16" s="14"/>
      <c r="M16" s="39"/>
      <c r="N16" s="40"/>
      <c r="O16" s="40"/>
      <c r="P16" s="40"/>
      <c r="Q16" s="46"/>
    </row>
    <row r="17" spans="1:17" x14ac:dyDescent="0.25">
      <c r="A17" s="39"/>
      <c r="B17" s="40"/>
      <c r="C17" s="40"/>
      <c r="D17" s="40"/>
      <c r="E17" s="6" t="s">
        <v>7</v>
      </c>
      <c r="F17" s="27">
        <v>61</v>
      </c>
      <c r="G17" s="7">
        <f t="shared" si="0"/>
        <v>1.8914728682170541E-2</v>
      </c>
      <c r="H17" s="27">
        <v>0</v>
      </c>
      <c r="I17" s="7">
        <f t="shared" si="1"/>
        <v>0</v>
      </c>
      <c r="J17" s="18"/>
      <c r="K17" s="19"/>
      <c r="L17" s="14"/>
      <c r="M17" s="39"/>
      <c r="N17" s="40"/>
      <c r="O17" s="40"/>
      <c r="P17" s="40"/>
      <c r="Q17" s="46"/>
    </row>
    <row r="18" spans="1:17" ht="15.75" thickBot="1" x14ac:dyDescent="0.3">
      <c r="A18" s="41"/>
      <c r="B18" s="42"/>
      <c r="C18" s="42"/>
      <c r="D18" s="42"/>
      <c r="E18" s="11" t="s">
        <v>8</v>
      </c>
      <c r="F18" s="12">
        <v>257</v>
      </c>
      <c r="G18" s="7">
        <f t="shared" si="0"/>
        <v>7.9689922480620151E-2</v>
      </c>
      <c r="H18" s="12">
        <v>60</v>
      </c>
      <c r="I18" s="7">
        <f t="shared" si="1"/>
        <v>1.8604651162790697E-2</v>
      </c>
      <c r="J18" s="18"/>
      <c r="K18" s="20"/>
      <c r="L18" s="15"/>
      <c r="M18" s="41"/>
      <c r="N18" s="42"/>
      <c r="O18" s="42"/>
      <c r="P18" s="42"/>
      <c r="Q18" s="47"/>
    </row>
    <row r="24" spans="1:17" ht="16.5" x14ac:dyDescent="0.25">
      <c r="B24" s="38" t="s">
        <v>44</v>
      </c>
      <c r="C24" s="38"/>
      <c r="D24" s="38"/>
      <c r="E24" s="38"/>
      <c r="F24" s="38"/>
      <c r="G24" s="38"/>
      <c r="H24" s="38"/>
      <c r="I24" s="38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0">
    <mergeCell ref="M14:Q18"/>
    <mergeCell ref="E9:J9"/>
    <mergeCell ref="E13:G13"/>
    <mergeCell ref="H12:J12"/>
    <mergeCell ref="M10:M13"/>
    <mergeCell ref="N10:N13"/>
    <mergeCell ref="A9:A13"/>
    <mergeCell ref="B9:B13"/>
    <mergeCell ref="C9:C13"/>
    <mergeCell ref="D9:D13"/>
    <mergeCell ref="E11:J11"/>
    <mergeCell ref="H13:J13"/>
    <mergeCell ref="E12:G12"/>
    <mergeCell ref="E10:J10"/>
    <mergeCell ref="B24:I24"/>
    <mergeCell ref="B2:Q2"/>
    <mergeCell ref="B3:Q3"/>
    <mergeCell ref="B4:Q4"/>
    <mergeCell ref="A7:B8"/>
    <mergeCell ref="C7:C8"/>
    <mergeCell ref="D7:D8"/>
    <mergeCell ref="K7:K8"/>
    <mergeCell ref="M7:P7"/>
    <mergeCell ref="E7:J8"/>
    <mergeCell ref="L7:L13"/>
    <mergeCell ref="O10:O13"/>
    <mergeCell ref="P10:P13"/>
    <mergeCell ref="Q10:Q13"/>
    <mergeCell ref="A14:D18"/>
    <mergeCell ref="K10:K13"/>
  </mergeCells>
  <pageMargins left="0" right="0" top="0.25" bottom="0" header="0.3" footer="0.3"/>
  <pageSetup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zoomScale="80" zoomScaleNormal="80" workbookViewId="0">
      <selection activeCell="F15" sqref="F15:F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12.5703125" style="1" customWidth="1"/>
    <col min="14" max="14" width="10.28515625" style="1" customWidth="1"/>
    <col min="15" max="15" width="10.42578125" style="1" customWidth="1"/>
    <col min="16" max="16" width="11.140625" style="1" customWidth="1"/>
    <col min="17" max="17" width="16.7109375" style="1" customWidth="1"/>
    <col min="18" max="16384" width="9.140625" style="3"/>
  </cols>
  <sheetData>
    <row r="2" spans="1:20" ht="18" x14ac:dyDescent="0.25">
      <c r="B2" s="69" t="s">
        <v>22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20" ht="18" x14ac:dyDescent="0.25">
      <c r="B3" s="69" t="s">
        <v>27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2"/>
      <c r="S3" s="2"/>
      <c r="T3" s="2"/>
    </row>
    <row r="4" spans="1:20" ht="18" x14ac:dyDescent="0.35">
      <c r="B4" s="70" t="s">
        <v>23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4"/>
      <c r="S4" s="4"/>
      <c r="T4" s="4"/>
    </row>
    <row r="6" spans="1:20" ht="15.75" thickBot="1" x14ac:dyDescent="0.3"/>
    <row r="7" spans="1:20" ht="51" customHeight="1" x14ac:dyDescent="0.25">
      <c r="A7" s="71" t="s">
        <v>13</v>
      </c>
      <c r="B7" s="72"/>
      <c r="C7" s="72" t="s">
        <v>0</v>
      </c>
      <c r="D7" s="75" t="s">
        <v>15</v>
      </c>
      <c r="E7" s="77" t="s">
        <v>1</v>
      </c>
      <c r="F7" s="78"/>
      <c r="G7" s="78"/>
      <c r="H7" s="78"/>
      <c r="I7" s="78"/>
      <c r="J7" s="79"/>
      <c r="K7" s="100" t="s">
        <v>11</v>
      </c>
      <c r="L7" s="83" t="s">
        <v>12</v>
      </c>
      <c r="M7" s="102" t="s">
        <v>10</v>
      </c>
      <c r="N7" s="75"/>
      <c r="O7" s="75"/>
      <c r="P7" s="103"/>
      <c r="Q7" s="21" t="s">
        <v>9</v>
      </c>
    </row>
    <row r="8" spans="1:20" ht="43.5" customHeight="1" thickBot="1" x14ac:dyDescent="0.3">
      <c r="A8" s="73"/>
      <c r="B8" s="74"/>
      <c r="C8" s="74"/>
      <c r="D8" s="76"/>
      <c r="E8" s="80"/>
      <c r="F8" s="81"/>
      <c r="G8" s="81"/>
      <c r="H8" s="81"/>
      <c r="I8" s="81"/>
      <c r="J8" s="82"/>
      <c r="K8" s="101"/>
      <c r="L8" s="84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91" t="s">
        <v>14</v>
      </c>
      <c r="B9" s="54" t="s">
        <v>21</v>
      </c>
      <c r="C9" s="94">
        <f>D9+E9+K9</f>
        <v>5589</v>
      </c>
      <c r="D9" s="97">
        <v>1873</v>
      </c>
      <c r="E9" s="51">
        <f>E13</f>
        <v>3593</v>
      </c>
      <c r="F9" s="52"/>
      <c r="G9" s="52"/>
      <c r="H9" s="52"/>
      <c r="I9" s="52"/>
      <c r="J9" s="53"/>
      <c r="K9" s="33">
        <f>P9+Q9</f>
        <v>123</v>
      </c>
      <c r="L9" s="84"/>
      <c r="M9" s="32">
        <f>N9+O9+P9</f>
        <v>277</v>
      </c>
      <c r="N9" s="29">
        <v>154</v>
      </c>
      <c r="O9" s="29">
        <v>48</v>
      </c>
      <c r="P9" s="30">
        <v>75</v>
      </c>
      <c r="Q9" s="31">
        <v>48</v>
      </c>
    </row>
    <row r="10" spans="1:20" ht="38.25" customHeight="1" x14ac:dyDescent="0.25">
      <c r="A10" s="92"/>
      <c r="B10" s="55"/>
      <c r="C10" s="95"/>
      <c r="D10" s="98"/>
      <c r="E10" s="63" t="s">
        <v>18</v>
      </c>
      <c r="F10" s="64"/>
      <c r="G10" s="64"/>
      <c r="H10" s="64"/>
      <c r="I10" s="64"/>
      <c r="J10" s="65"/>
      <c r="K10" s="85"/>
      <c r="L10" s="84"/>
      <c r="M10" s="88"/>
      <c r="N10" s="57"/>
      <c r="O10" s="57"/>
      <c r="P10" s="60"/>
      <c r="Q10" s="48"/>
    </row>
    <row r="11" spans="1:20" ht="24" customHeight="1" x14ac:dyDescent="0.25">
      <c r="A11" s="92"/>
      <c r="B11" s="55"/>
      <c r="C11" s="95"/>
      <c r="D11" s="98"/>
      <c r="E11" s="51">
        <f>E13+H13</f>
        <v>3638</v>
      </c>
      <c r="F11" s="52"/>
      <c r="G11" s="52"/>
      <c r="H11" s="52"/>
      <c r="I11" s="52"/>
      <c r="J11" s="53"/>
      <c r="K11" s="86"/>
      <c r="L11" s="84"/>
      <c r="M11" s="89"/>
      <c r="N11" s="58"/>
      <c r="O11" s="58"/>
      <c r="P11" s="61"/>
      <c r="Q11" s="49"/>
    </row>
    <row r="12" spans="1:20" ht="31.5" customHeight="1" x14ac:dyDescent="0.25">
      <c r="A12" s="92"/>
      <c r="B12" s="55"/>
      <c r="C12" s="95"/>
      <c r="D12" s="98"/>
      <c r="E12" s="63" t="s">
        <v>19</v>
      </c>
      <c r="F12" s="64"/>
      <c r="G12" s="65"/>
      <c r="H12" s="63" t="s">
        <v>20</v>
      </c>
      <c r="I12" s="64"/>
      <c r="J12" s="65"/>
      <c r="K12" s="86"/>
      <c r="L12" s="84"/>
      <c r="M12" s="89"/>
      <c r="N12" s="58"/>
      <c r="O12" s="58"/>
      <c r="P12" s="61"/>
      <c r="Q12" s="49"/>
    </row>
    <row r="13" spans="1:20" ht="31.5" customHeight="1" thickBot="1" x14ac:dyDescent="0.3">
      <c r="A13" s="93"/>
      <c r="B13" s="56"/>
      <c r="C13" s="96"/>
      <c r="D13" s="99"/>
      <c r="E13" s="66">
        <v>3593</v>
      </c>
      <c r="F13" s="67"/>
      <c r="G13" s="68"/>
      <c r="H13" s="66">
        <v>45</v>
      </c>
      <c r="I13" s="67"/>
      <c r="J13" s="68"/>
      <c r="K13" s="87"/>
      <c r="L13" s="84"/>
      <c r="M13" s="90"/>
      <c r="N13" s="59"/>
      <c r="O13" s="59"/>
      <c r="P13" s="62"/>
      <c r="Q13" s="50"/>
    </row>
    <row r="14" spans="1:20" x14ac:dyDescent="0.25">
      <c r="A14" s="39"/>
      <c r="B14" s="40"/>
      <c r="C14" s="40"/>
      <c r="D14" s="40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3"/>
      <c r="N14" s="44"/>
      <c r="O14" s="44"/>
      <c r="P14" s="44"/>
      <c r="Q14" s="45"/>
    </row>
    <row r="15" spans="1:20" x14ac:dyDescent="0.25">
      <c r="A15" s="39"/>
      <c r="B15" s="40"/>
      <c r="C15" s="40"/>
      <c r="D15" s="40"/>
      <c r="E15" s="6" t="s">
        <v>5</v>
      </c>
      <c r="F15" s="27">
        <v>1949</v>
      </c>
      <c r="G15" s="7">
        <f>IFERROR(F15/$E$13,"")</f>
        <v>0.54244364041191206</v>
      </c>
      <c r="H15" s="27">
        <v>8</v>
      </c>
      <c r="I15" s="7">
        <f>IFERROR(H15/$E$13,"")</f>
        <v>2.226551628165878E-3</v>
      </c>
      <c r="J15" s="18">
        <f>F15+H15</f>
        <v>1957</v>
      </c>
      <c r="K15" s="19"/>
      <c r="L15" s="14"/>
      <c r="M15" s="39"/>
      <c r="N15" s="40"/>
      <c r="O15" s="40"/>
      <c r="P15" s="40"/>
      <c r="Q15" s="46"/>
    </row>
    <row r="16" spans="1:20" x14ac:dyDescent="0.25">
      <c r="A16" s="39"/>
      <c r="B16" s="40"/>
      <c r="C16" s="40"/>
      <c r="D16" s="40"/>
      <c r="E16" s="6" t="s">
        <v>6</v>
      </c>
      <c r="F16" s="27">
        <v>1380</v>
      </c>
      <c r="G16" s="7">
        <f t="shared" ref="G16:G18" si="0">IFERROR(F16/$E$13,"")</f>
        <v>0.38408015585861399</v>
      </c>
      <c r="H16" s="27">
        <v>0</v>
      </c>
      <c r="I16" s="7">
        <f t="shared" ref="I16:I18" si="1">IFERROR(H16/$E$13,"")</f>
        <v>0</v>
      </c>
      <c r="J16" s="18">
        <f t="shared" ref="J16:J18" si="2">F16+H16</f>
        <v>1380</v>
      </c>
      <c r="K16" s="19"/>
      <c r="L16" s="14"/>
      <c r="M16" s="39"/>
      <c r="N16" s="40"/>
      <c r="O16" s="40"/>
      <c r="P16" s="40"/>
      <c r="Q16" s="46"/>
    </row>
    <row r="17" spans="1:17" x14ac:dyDescent="0.25">
      <c r="A17" s="39"/>
      <c r="B17" s="40"/>
      <c r="C17" s="40"/>
      <c r="D17" s="40"/>
      <c r="E17" s="6" t="s">
        <v>7</v>
      </c>
      <c r="F17" s="27">
        <v>45</v>
      </c>
      <c r="G17" s="7">
        <f t="shared" si="0"/>
        <v>1.2524352908433064E-2</v>
      </c>
      <c r="H17" s="27">
        <v>0</v>
      </c>
      <c r="I17" s="7">
        <f t="shared" si="1"/>
        <v>0</v>
      </c>
      <c r="J17" s="18">
        <f t="shared" si="2"/>
        <v>45</v>
      </c>
      <c r="K17" s="19"/>
      <c r="L17" s="14"/>
      <c r="M17" s="39"/>
      <c r="N17" s="40"/>
      <c r="O17" s="40"/>
      <c r="P17" s="40"/>
      <c r="Q17" s="46"/>
    </row>
    <row r="18" spans="1:17" ht="15.75" thickBot="1" x14ac:dyDescent="0.3">
      <c r="A18" s="41"/>
      <c r="B18" s="42"/>
      <c r="C18" s="42"/>
      <c r="D18" s="42"/>
      <c r="E18" s="11" t="s">
        <v>8</v>
      </c>
      <c r="F18" s="12">
        <v>219</v>
      </c>
      <c r="G18" s="7">
        <f t="shared" si="0"/>
        <v>6.0951850821040911E-2</v>
      </c>
      <c r="H18" s="12">
        <v>37</v>
      </c>
      <c r="I18" s="7">
        <f t="shared" si="1"/>
        <v>1.0297801280267187E-2</v>
      </c>
      <c r="J18" s="18">
        <f t="shared" si="2"/>
        <v>256</v>
      </c>
      <c r="K18" s="20"/>
      <c r="L18" s="15"/>
      <c r="M18" s="41"/>
      <c r="N18" s="42"/>
      <c r="O18" s="42"/>
      <c r="P18" s="42"/>
      <c r="Q18" s="47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K10:K13"/>
    <mergeCell ref="M10:M13"/>
    <mergeCell ref="N10:N13"/>
    <mergeCell ref="O10:O13"/>
    <mergeCell ref="B2:Q2"/>
    <mergeCell ref="B3:Q3"/>
    <mergeCell ref="B4:Q4"/>
    <mergeCell ref="A7:B8"/>
    <mergeCell ref="C7:C8"/>
    <mergeCell ref="D7:D8"/>
    <mergeCell ref="E7:J8"/>
    <mergeCell ref="L7:L13"/>
    <mergeCell ref="P10:P13"/>
    <mergeCell ref="Q10:Q13"/>
    <mergeCell ref="E11:J11"/>
    <mergeCell ref="E12:G12"/>
    <mergeCell ref="H12:J12"/>
    <mergeCell ref="E13:G13"/>
    <mergeCell ref="H13:J13"/>
    <mergeCell ref="E10:J10"/>
  </mergeCells>
  <printOptions horizontalCentered="1"/>
  <pageMargins left="0" right="0" top="0.25" bottom="0" header="0.3" footer="0.3"/>
  <pageSetup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G14" sqref="G14:G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69" t="s">
        <v>22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20" ht="18" x14ac:dyDescent="0.25">
      <c r="B3" s="69" t="s">
        <v>28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2"/>
      <c r="S3" s="2"/>
      <c r="T3" s="2"/>
    </row>
    <row r="4" spans="1:20" ht="18" x14ac:dyDescent="0.35">
      <c r="B4" s="70" t="s">
        <v>23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4"/>
      <c r="S4" s="4"/>
      <c r="T4" s="4"/>
    </row>
    <row r="6" spans="1:20" ht="15.75" thickBot="1" x14ac:dyDescent="0.3"/>
    <row r="7" spans="1:20" ht="51" customHeight="1" x14ac:dyDescent="0.25">
      <c r="A7" s="71" t="s">
        <v>13</v>
      </c>
      <c r="B7" s="72"/>
      <c r="C7" s="72" t="s">
        <v>0</v>
      </c>
      <c r="D7" s="75" t="s">
        <v>15</v>
      </c>
      <c r="E7" s="77" t="s">
        <v>1</v>
      </c>
      <c r="F7" s="78"/>
      <c r="G7" s="78"/>
      <c r="H7" s="78"/>
      <c r="I7" s="78"/>
      <c r="J7" s="79"/>
      <c r="K7" s="100" t="s">
        <v>11</v>
      </c>
      <c r="L7" s="83" t="s">
        <v>12</v>
      </c>
      <c r="M7" s="102" t="s">
        <v>10</v>
      </c>
      <c r="N7" s="75"/>
      <c r="O7" s="75"/>
      <c r="P7" s="103"/>
      <c r="Q7" s="21" t="s">
        <v>9</v>
      </c>
    </row>
    <row r="8" spans="1:20" ht="43.5" customHeight="1" thickBot="1" x14ac:dyDescent="0.3">
      <c r="A8" s="73"/>
      <c r="B8" s="74"/>
      <c r="C8" s="74"/>
      <c r="D8" s="76"/>
      <c r="E8" s="80"/>
      <c r="F8" s="81"/>
      <c r="G8" s="81"/>
      <c r="H8" s="81"/>
      <c r="I8" s="81"/>
      <c r="J8" s="82"/>
      <c r="K8" s="101"/>
      <c r="L8" s="84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91" t="s">
        <v>14</v>
      </c>
      <c r="B9" s="54" t="s">
        <v>21</v>
      </c>
      <c r="C9" s="94">
        <f>D9+E9+K9</f>
        <v>4964</v>
      </c>
      <c r="D9" s="97">
        <v>1577</v>
      </c>
      <c r="E9" s="51">
        <f>E13</f>
        <v>3302</v>
      </c>
      <c r="F9" s="52"/>
      <c r="G9" s="52"/>
      <c r="H9" s="52"/>
      <c r="I9" s="52"/>
      <c r="J9" s="53"/>
      <c r="K9" s="33">
        <f>P9+Q9</f>
        <v>85</v>
      </c>
      <c r="L9" s="84"/>
      <c r="M9" s="32">
        <f>N9+O9+P9</f>
        <v>1707</v>
      </c>
      <c r="N9" s="29">
        <v>1600</v>
      </c>
      <c r="O9" s="29">
        <v>54</v>
      </c>
      <c r="P9" s="30">
        <v>53</v>
      </c>
      <c r="Q9" s="31">
        <v>32</v>
      </c>
    </row>
    <row r="10" spans="1:20" ht="38.25" customHeight="1" x14ac:dyDescent="0.25">
      <c r="A10" s="92"/>
      <c r="B10" s="55"/>
      <c r="C10" s="95"/>
      <c r="D10" s="98"/>
      <c r="E10" s="63" t="s">
        <v>18</v>
      </c>
      <c r="F10" s="64"/>
      <c r="G10" s="64"/>
      <c r="H10" s="64"/>
      <c r="I10" s="64"/>
      <c r="J10" s="65"/>
      <c r="K10" s="85"/>
      <c r="L10" s="84"/>
      <c r="M10" s="88"/>
      <c r="N10" s="57"/>
      <c r="O10" s="57"/>
      <c r="P10" s="60"/>
      <c r="Q10" s="48"/>
    </row>
    <row r="11" spans="1:20" ht="24" customHeight="1" x14ac:dyDescent="0.25">
      <c r="A11" s="92"/>
      <c r="B11" s="55"/>
      <c r="C11" s="95"/>
      <c r="D11" s="98"/>
      <c r="E11" s="51">
        <f>E13+H13</f>
        <v>3439</v>
      </c>
      <c r="F11" s="52"/>
      <c r="G11" s="52"/>
      <c r="H11" s="52"/>
      <c r="I11" s="52"/>
      <c r="J11" s="53"/>
      <c r="K11" s="86"/>
      <c r="L11" s="84"/>
      <c r="M11" s="89"/>
      <c r="N11" s="58"/>
      <c r="O11" s="58"/>
      <c r="P11" s="61"/>
      <c r="Q11" s="49"/>
    </row>
    <row r="12" spans="1:20" ht="31.5" customHeight="1" x14ac:dyDescent="0.25">
      <c r="A12" s="92"/>
      <c r="B12" s="55"/>
      <c r="C12" s="95"/>
      <c r="D12" s="98"/>
      <c r="E12" s="63" t="s">
        <v>19</v>
      </c>
      <c r="F12" s="64"/>
      <c r="G12" s="65"/>
      <c r="H12" s="63" t="s">
        <v>20</v>
      </c>
      <c r="I12" s="64"/>
      <c r="J12" s="65"/>
      <c r="K12" s="86"/>
      <c r="L12" s="84"/>
      <c r="M12" s="89"/>
      <c r="N12" s="58"/>
      <c r="O12" s="58"/>
      <c r="P12" s="61"/>
      <c r="Q12" s="49"/>
    </row>
    <row r="13" spans="1:20" ht="31.5" customHeight="1" thickBot="1" x14ac:dyDescent="0.3">
      <c r="A13" s="93"/>
      <c r="B13" s="56"/>
      <c r="C13" s="96"/>
      <c r="D13" s="99"/>
      <c r="E13" s="66">
        <f>SUM(F15:F18)</f>
        <v>3302</v>
      </c>
      <c r="F13" s="67"/>
      <c r="G13" s="68"/>
      <c r="H13" s="105">
        <f>SUM(H15:H18)</f>
        <v>137</v>
      </c>
      <c r="I13" s="67"/>
      <c r="J13" s="68"/>
      <c r="K13" s="87"/>
      <c r="L13" s="84"/>
      <c r="M13" s="90"/>
      <c r="N13" s="59"/>
      <c r="O13" s="59"/>
      <c r="P13" s="62"/>
      <c r="Q13" s="50"/>
    </row>
    <row r="14" spans="1:20" x14ac:dyDescent="0.25">
      <c r="A14" s="39"/>
      <c r="B14" s="40"/>
      <c r="C14" s="40"/>
      <c r="D14" s="40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3"/>
      <c r="N14" s="44"/>
      <c r="O14" s="44"/>
      <c r="P14" s="44"/>
      <c r="Q14" s="45"/>
    </row>
    <row r="15" spans="1:20" x14ac:dyDescent="0.25">
      <c r="A15" s="39"/>
      <c r="B15" s="40"/>
      <c r="C15" s="40"/>
      <c r="D15" s="40"/>
      <c r="E15" s="6" t="s">
        <v>5</v>
      </c>
      <c r="F15" s="27">
        <v>2043</v>
      </c>
      <c r="G15" s="7">
        <f>IFERROR(F15/$E$13,"")</f>
        <v>0.61871592973955181</v>
      </c>
      <c r="H15" s="26">
        <v>49</v>
      </c>
      <c r="I15" s="24">
        <f>IFERROR(H15/$H$13,"")</f>
        <v>0.35766423357664234</v>
      </c>
      <c r="J15" s="18">
        <f>F15+H15</f>
        <v>2092</v>
      </c>
      <c r="K15" s="19"/>
      <c r="L15" s="14"/>
      <c r="M15" s="39"/>
      <c r="N15" s="40"/>
      <c r="O15" s="40"/>
      <c r="P15" s="40"/>
      <c r="Q15" s="46"/>
    </row>
    <row r="16" spans="1:20" x14ac:dyDescent="0.25">
      <c r="A16" s="39"/>
      <c r="B16" s="40"/>
      <c r="C16" s="40"/>
      <c r="D16" s="40"/>
      <c r="E16" s="6" t="s">
        <v>6</v>
      </c>
      <c r="F16" s="27">
        <v>945</v>
      </c>
      <c r="G16" s="7">
        <f t="shared" ref="G16:G17" si="0">IFERROR(F16/$E$13,"")</f>
        <v>0.28619018776499089</v>
      </c>
      <c r="H16" s="26">
        <v>27</v>
      </c>
      <c r="I16" s="24">
        <f t="shared" ref="I16:I18" si="1">IFERROR(H16/$H$13,"")</f>
        <v>0.19708029197080293</v>
      </c>
      <c r="J16" s="18">
        <f t="shared" ref="J16:J18" si="2">F16+H16</f>
        <v>972</v>
      </c>
      <c r="K16" s="19"/>
      <c r="L16" s="14"/>
      <c r="M16" s="39"/>
      <c r="N16" s="40"/>
      <c r="O16" s="40"/>
      <c r="P16" s="40"/>
      <c r="Q16" s="46"/>
    </row>
    <row r="17" spans="1:17" x14ac:dyDescent="0.25">
      <c r="A17" s="39"/>
      <c r="B17" s="40"/>
      <c r="C17" s="40"/>
      <c r="D17" s="40"/>
      <c r="E17" s="6" t="s">
        <v>7</v>
      </c>
      <c r="F17" s="27">
        <v>153</v>
      </c>
      <c r="G17" s="7">
        <f t="shared" si="0"/>
        <v>4.633555420956996E-2</v>
      </c>
      <c r="H17" s="26">
        <v>2</v>
      </c>
      <c r="I17" s="24">
        <f t="shared" si="1"/>
        <v>1.4598540145985401E-2</v>
      </c>
      <c r="J17" s="18">
        <f t="shared" si="2"/>
        <v>155</v>
      </c>
      <c r="K17" s="19"/>
      <c r="L17" s="14"/>
      <c r="M17" s="39"/>
      <c r="N17" s="40"/>
      <c r="O17" s="40"/>
      <c r="P17" s="40"/>
      <c r="Q17" s="46"/>
    </row>
    <row r="18" spans="1:17" ht="15.75" thickBot="1" x14ac:dyDescent="0.3">
      <c r="A18" s="41"/>
      <c r="B18" s="42"/>
      <c r="C18" s="42"/>
      <c r="D18" s="42"/>
      <c r="E18" s="11" t="s">
        <v>8</v>
      </c>
      <c r="F18" s="12">
        <v>161</v>
      </c>
      <c r="G18" s="7">
        <f>IFERROR(F18/$E$13,"")</f>
        <v>4.8758328285887338E-2</v>
      </c>
      <c r="H18" s="26">
        <v>59</v>
      </c>
      <c r="I18" s="24">
        <f t="shared" si="1"/>
        <v>0.43065693430656932</v>
      </c>
      <c r="J18" s="18">
        <f t="shared" si="2"/>
        <v>220</v>
      </c>
      <c r="K18" s="20"/>
      <c r="L18" s="15"/>
      <c r="M18" s="41"/>
      <c r="N18" s="42"/>
      <c r="O18" s="42"/>
      <c r="P18" s="42"/>
      <c r="Q18" s="47"/>
    </row>
    <row r="23" spans="1:17" ht="14.45" customHeight="1" x14ac:dyDescent="0.25">
      <c r="C23" s="104"/>
      <c r="D23" s="104"/>
      <c r="E23" s="104"/>
      <c r="F23" s="104"/>
      <c r="G23" s="104"/>
      <c r="H23" s="104"/>
      <c r="I23" s="104"/>
      <c r="J23" s="104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0"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C23:J23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</mergeCells>
  <pageMargins left="0" right="0" top="0.25" bottom="0" header="0.3" footer="0.3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workbookViewId="0">
      <selection activeCell="C9" sqref="C9:C1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69" t="s">
        <v>22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20" ht="18" x14ac:dyDescent="0.25">
      <c r="B3" s="69" t="s">
        <v>29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2"/>
      <c r="S3" s="2"/>
      <c r="T3" s="2"/>
    </row>
    <row r="4" spans="1:20" ht="18" x14ac:dyDescent="0.35">
      <c r="B4" s="70" t="s">
        <v>23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4"/>
      <c r="S4" s="4"/>
      <c r="T4" s="4"/>
    </row>
    <row r="6" spans="1:20" ht="15.75" thickBot="1" x14ac:dyDescent="0.3"/>
    <row r="7" spans="1:20" ht="51" customHeight="1" x14ac:dyDescent="0.25">
      <c r="A7" s="71" t="s">
        <v>13</v>
      </c>
      <c r="B7" s="72"/>
      <c r="C7" s="72" t="s">
        <v>0</v>
      </c>
      <c r="D7" s="75" t="s">
        <v>15</v>
      </c>
      <c r="E7" s="77" t="s">
        <v>1</v>
      </c>
      <c r="F7" s="78"/>
      <c r="G7" s="78"/>
      <c r="H7" s="78"/>
      <c r="I7" s="78"/>
      <c r="J7" s="79"/>
      <c r="K7" s="100" t="s">
        <v>11</v>
      </c>
      <c r="L7" s="83" t="s">
        <v>12</v>
      </c>
      <c r="M7" s="102" t="s">
        <v>10</v>
      </c>
      <c r="N7" s="75"/>
      <c r="O7" s="75"/>
      <c r="P7" s="103"/>
      <c r="Q7" s="21" t="s">
        <v>9</v>
      </c>
    </row>
    <row r="8" spans="1:20" ht="43.5" customHeight="1" thickBot="1" x14ac:dyDescent="0.3">
      <c r="A8" s="73"/>
      <c r="B8" s="74"/>
      <c r="C8" s="74"/>
      <c r="D8" s="76"/>
      <c r="E8" s="80"/>
      <c r="F8" s="81"/>
      <c r="G8" s="81"/>
      <c r="H8" s="81"/>
      <c r="I8" s="81"/>
      <c r="J8" s="82"/>
      <c r="K8" s="101"/>
      <c r="L8" s="84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91" t="s">
        <v>14</v>
      </c>
      <c r="B9" s="54" t="s">
        <v>21</v>
      </c>
      <c r="C9" s="94">
        <f>D9+E9+K9</f>
        <v>4422</v>
      </c>
      <c r="D9" s="97">
        <v>1715</v>
      </c>
      <c r="E9" s="51">
        <f>E13</f>
        <v>2651</v>
      </c>
      <c r="F9" s="52"/>
      <c r="G9" s="52"/>
      <c r="H9" s="52"/>
      <c r="I9" s="52"/>
      <c r="J9" s="53"/>
      <c r="K9" s="33">
        <f>P9+Q9</f>
        <v>56</v>
      </c>
      <c r="L9" s="84"/>
      <c r="M9" s="32">
        <f>N9+O9+P9</f>
        <v>197</v>
      </c>
      <c r="N9" s="29">
        <v>124</v>
      </c>
      <c r="O9" s="29">
        <v>47</v>
      </c>
      <c r="P9" s="30">
        <v>26</v>
      </c>
      <c r="Q9" s="31">
        <v>30</v>
      </c>
    </row>
    <row r="10" spans="1:20" ht="38.25" customHeight="1" x14ac:dyDescent="0.25">
      <c r="A10" s="92"/>
      <c r="B10" s="55"/>
      <c r="C10" s="95"/>
      <c r="D10" s="98"/>
      <c r="E10" s="63" t="s">
        <v>18</v>
      </c>
      <c r="F10" s="64"/>
      <c r="G10" s="64"/>
      <c r="H10" s="64"/>
      <c r="I10" s="64"/>
      <c r="J10" s="65"/>
      <c r="K10" s="85"/>
      <c r="L10" s="84"/>
      <c r="M10" s="88"/>
      <c r="N10" s="57"/>
      <c r="O10" s="57"/>
      <c r="P10" s="60"/>
      <c r="Q10" s="48"/>
    </row>
    <row r="11" spans="1:20" ht="24" customHeight="1" x14ac:dyDescent="0.25">
      <c r="A11" s="92"/>
      <c r="B11" s="55"/>
      <c r="C11" s="95"/>
      <c r="D11" s="98"/>
      <c r="E11" s="51">
        <f>E13+H13</f>
        <v>2707</v>
      </c>
      <c r="F11" s="52"/>
      <c r="G11" s="52"/>
      <c r="H11" s="52"/>
      <c r="I11" s="52"/>
      <c r="J11" s="53"/>
      <c r="K11" s="86"/>
      <c r="L11" s="84"/>
      <c r="M11" s="89"/>
      <c r="N11" s="58"/>
      <c r="O11" s="58"/>
      <c r="P11" s="61"/>
      <c r="Q11" s="49"/>
    </row>
    <row r="12" spans="1:20" ht="31.5" customHeight="1" x14ac:dyDescent="0.25">
      <c r="A12" s="92"/>
      <c r="B12" s="55"/>
      <c r="C12" s="95"/>
      <c r="D12" s="98"/>
      <c r="E12" s="63" t="s">
        <v>19</v>
      </c>
      <c r="F12" s="64"/>
      <c r="G12" s="65"/>
      <c r="H12" s="63" t="s">
        <v>20</v>
      </c>
      <c r="I12" s="64"/>
      <c r="J12" s="65"/>
      <c r="K12" s="86"/>
      <c r="L12" s="84"/>
      <c r="M12" s="89"/>
      <c r="N12" s="58"/>
      <c r="O12" s="58"/>
      <c r="P12" s="61"/>
      <c r="Q12" s="49"/>
    </row>
    <row r="13" spans="1:20" ht="31.5" customHeight="1" thickBot="1" x14ac:dyDescent="0.3">
      <c r="A13" s="93"/>
      <c r="B13" s="56"/>
      <c r="C13" s="96"/>
      <c r="D13" s="99"/>
      <c r="E13" s="66">
        <v>2651</v>
      </c>
      <c r="F13" s="67"/>
      <c r="G13" s="68"/>
      <c r="H13" s="66">
        <v>56</v>
      </c>
      <c r="I13" s="67"/>
      <c r="J13" s="68"/>
      <c r="K13" s="87"/>
      <c r="L13" s="84"/>
      <c r="M13" s="90"/>
      <c r="N13" s="59"/>
      <c r="O13" s="59"/>
      <c r="P13" s="62"/>
      <c r="Q13" s="50"/>
    </row>
    <row r="14" spans="1:20" x14ac:dyDescent="0.25">
      <c r="A14" s="39"/>
      <c r="B14" s="40"/>
      <c r="C14" s="40"/>
      <c r="D14" s="40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3"/>
      <c r="N14" s="44"/>
      <c r="O14" s="44"/>
      <c r="P14" s="44"/>
      <c r="Q14" s="45"/>
    </row>
    <row r="15" spans="1:20" x14ac:dyDescent="0.25">
      <c r="A15" s="39"/>
      <c r="B15" s="40"/>
      <c r="C15" s="40"/>
      <c r="D15" s="40"/>
      <c r="E15" s="6" t="s">
        <v>5</v>
      </c>
      <c r="F15" s="27">
        <v>1560</v>
      </c>
      <c r="G15" s="7">
        <f>IFERROR(F15/$E$13,"")</f>
        <v>0.58845718596755936</v>
      </c>
      <c r="H15" s="26">
        <v>43</v>
      </c>
      <c r="I15" s="24">
        <f>IFERROR(H15/$H$13,"")</f>
        <v>0.7678571428571429</v>
      </c>
      <c r="J15" s="18">
        <f>F15+H15</f>
        <v>1603</v>
      </c>
      <c r="K15" s="19"/>
      <c r="L15" s="14"/>
      <c r="M15" s="39"/>
      <c r="N15" s="40"/>
      <c r="O15" s="40"/>
      <c r="P15" s="40"/>
      <c r="Q15" s="46"/>
    </row>
    <row r="16" spans="1:20" x14ac:dyDescent="0.25">
      <c r="A16" s="39"/>
      <c r="B16" s="40"/>
      <c r="C16" s="40"/>
      <c r="D16" s="40"/>
      <c r="E16" s="6" t="s">
        <v>6</v>
      </c>
      <c r="F16" s="27">
        <v>84</v>
      </c>
      <c r="G16" s="7">
        <f t="shared" ref="G16:G17" si="0">IFERROR(F16/$E$13,"")</f>
        <v>3.1686156167483971E-2</v>
      </c>
      <c r="H16" s="26">
        <v>10</v>
      </c>
      <c r="I16" s="24">
        <f t="shared" ref="I16:I18" si="1">IFERROR(H16/$H$13,"")</f>
        <v>0.17857142857142858</v>
      </c>
      <c r="J16" s="18">
        <f t="shared" ref="J16:J18" si="2">F16+H16</f>
        <v>94</v>
      </c>
      <c r="K16" s="19"/>
      <c r="L16" s="14"/>
      <c r="M16" s="39"/>
      <c r="N16" s="40"/>
      <c r="O16" s="40"/>
      <c r="P16" s="40"/>
      <c r="Q16" s="46"/>
    </row>
    <row r="17" spans="1:17" x14ac:dyDescent="0.25">
      <c r="A17" s="39"/>
      <c r="B17" s="40"/>
      <c r="C17" s="40"/>
      <c r="D17" s="40"/>
      <c r="E17" s="6" t="s">
        <v>7</v>
      </c>
      <c r="F17" s="27">
        <v>992</v>
      </c>
      <c r="G17" s="7">
        <f t="shared" si="0"/>
        <v>0.37419841569219164</v>
      </c>
      <c r="H17" s="26">
        <v>2</v>
      </c>
      <c r="I17" s="24">
        <f t="shared" si="1"/>
        <v>3.5714285714285712E-2</v>
      </c>
      <c r="J17" s="18">
        <f t="shared" si="2"/>
        <v>994</v>
      </c>
      <c r="K17" s="19"/>
      <c r="L17" s="14"/>
      <c r="M17" s="39"/>
      <c r="N17" s="40"/>
      <c r="O17" s="40"/>
      <c r="P17" s="40"/>
      <c r="Q17" s="46"/>
    </row>
    <row r="18" spans="1:17" ht="15.75" thickBot="1" x14ac:dyDescent="0.3">
      <c r="A18" s="41"/>
      <c r="B18" s="42"/>
      <c r="C18" s="42"/>
      <c r="D18" s="42"/>
      <c r="E18" s="11" t="s">
        <v>8</v>
      </c>
      <c r="F18" s="12">
        <v>15</v>
      </c>
      <c r="G18" s="7">
        <f>IFERROR(F18/$E$13,"")</f>
        <v>5.6582421727649941E-3</v>
      </c>
      <c r="H18" s="26">
        <v>1</v>
      </c>
      <c r="I18" s="24">
        <f t="shared" si="1"/>
        <v>1.7857142857142856E-2</v>
      </c>
      <c r="J18" s="18">
        <f t="shared" si="2"/>
        <v>16</v>
      </c>
      <c r="K18" s="20"/>
      <c r="L18" s="15"/>
      <c r="M18" s="41"/>
      <c r="N18" s="42"/>
      <c r="O18" s="42"/>
      <c r="P18" s="42"/>
      <c r="Q18" s="47"/>
    </row>
    <row r="21" spans="1:17" ht="14.45" customHeight="1" x14ac:dyDescent="0.25">
      <c r="B21" s="106"/>
      <c r="C21" s="106"/>
      <c r="D21" s="106"/>
      <c r="E21" s="106"/>
      <c r="F21" s="106"/>
      <c r="G21" s="106"/>
      <c r="H21" s="106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0"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1:H21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</mergeCells>
  <pageMargins left="0" right="0" top="0.25" bottom="0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workbookViewId="0">
      <selection activeCell="F15" sqref="F15:I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69" t="s">
        <v>22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20" ht="18" x14ac:dyDescent="0.25">
      <c r="B3" s="69" t="s">
        <v>30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2"/>
      <c r="S3" s="2"/>
      <c r="T3" s="2"/>
    </row>
    <row r="4" spans="1:20" ht="18" x14ac:dyDescent="0.35">
      <c r="B4" s="70" t="s">
        <v>23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4"/>
      <c r="S4" s="4"/>
      <c r="T4" s="4"/>
    </row>
    <row r="6" spans="1:20" ht="15.75" thickBot="1" x14ac:dyDescent="0.3"/>
    <row r="7" spans="1:20" ht="51" customHeight="1" x14ac:dyDescent="0.25">
      <c r="A7" s="71" t="s">
        <v>13</v>
      </c>
      <c r="B7" s="72"/>
      <c r="C7" s="72" t="s">
        <v>0</v>
      </c>
      <c r="D7" s="75" t="s">
        <v>15</v>
      </c>
      <c r="E7" s="77" t="s">
        <v>1</v>
      </c>
      <c r="F7" s="78"/>
      <c r="G7" s="78"/>
      <c r="H7" s="78"/>
      <c r="I7" s="78"/>
      <c r="J7" s="79"/>
      <c r="K7" s="100" t="s">
        <v>11</v>
      </c>
      <c r="L7" s="83" t="s">
        <v>12</v>
      </c>
      <c r="M7" s="102" t="s">
        <v>10</v>
      </c>
      <c r="N7" s="75"/>
      <c r="O7" s="75"/>
      <c r="P7" s="103"/>
      <c r="Q7" s="21" t="s">
        <v>9</v>
      </c>
    </row>
    <row r="8" spans="1:20" ht="43.5" customHeight="1" thickBot="1" x14ac:dyDescent="0.3">
      <c r="A8" s="73"/>
      <c r="B8" s="74"/>
      <c r="C8" s="74"/>
      <c r="D8" s="76"/>
      <c r="E8" s="80"/>
      <c r="F8" s="81"/>
      <c r="G8" s="81"/>
      <c r="H8" s="81"/>
      <c r="I8" s="81"/>
      <c r="J8" s="82"/>
      <c r="K8" s="101"/>
      <c r="L8" s="84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91" t="s">
        <v>14</v>
      </c>
      <c r="B9" s="54" t="s">
        <v>21</v>
      </c>
      <c r="C9" s="94">
        <f>D9+E9+K9</f>
        <v>4140</v>
      </c>
      <c r="D9" s="97">
        <v>2226</v>
      </c>
      <c r="E9" s="51">
        <f>E13</f>
        <v>1850</v>
      </c>
      <c r="F9" s="52"/>
      <c r="G9" s="52"/>
      <c r="H9" s="52"/>
      <c r="I9" s="52"/>
      <c r="J9" s="53"/>
      <c r="K9" s="33">
        <v>64</v>
      </c>
      <c r="L9" s="84"/>
      <c r="M9" s="32">
        <f>N9+O9+P9</f>
        <v>157</v>
      </c>
      <c r="N9" s="29">
        <v>94</v>
      </c>
      <c r="O9" s="29">
        <v>30</v>
      </c>
      <c r="P9" s="30">
        <v>33</v>
      </c>
      <c r="Q9" s="31">
        <v>31</v>
      </c>
    </row>
    <row r="10" spans="1:20" ht="38.25" customHeight="1" x14ac:dyDescent="0.25">
      <c r="A10" s="92"/>
      <c r="B10" s="55"/>
      <c r="C10" s="95"/>
      <c r="D10" s="98"/>
      <c r="E10" s="63" t="s">
        <v>18</v>
      </c>
      <c r="F10" s="64"/>
      <c r="G10" s="64"/>
      <c r="H10" s="64"/>
      <c r="I10" s="64"/>
      <c r="J10" s="65"/>
      <c r="K10" s="85"/>
      <c r="L10" s="84"/>
      <c r="M10" s="88"/>
      <c r="N10" s="57"/>
      <c r="O10" s="57"/>
      <c r="P10" s="60"/>
      <c r="Q10" s="48"/>
    </row>
    <row r="11" spans="1:20" ht="24" customHeight="1" x14ac:dyDescent="0.25">
      <c r="A11" s="92"/>
      <c r="B11" s="55"/>
      <c r="C11" s="95"/>
      <c r="D11" s="98"/>
      <c r="E11" s="51">
        <f>E13+H13</f>
        <v>1862</v>
      </c>
      <c r="F11" s="52"/>
      <c r="G11" s="52"/>
      <c r="H11" s="52"/>
      <c r="I11" s="52"/>
      <c r="J11" s="53"/>
      <c r="K11" s="86"/>
      <c r="L11" s="84"/>
      <c r="M11" s="89"/>
      <c r="N11" s="58"/>
      <c r="O11" s="58"/>
      <c r="P11" s="61"/>
      <c r="Q11" s="49"/>
    </row>
    <row r="12" spans="1:20" ht="31.5" customHeight="1" x14ac:dyDescent="0.25">
      <c r="A12" s="92"/>
      <c r="B12" s="55"/>
      <c r="C12" s="95"/>
      <c r="D12" s="98"/>
      <c r="E12" s="63" t="s">
        <v>19</v>
      </c>
      <c r="F12" s="64"/>
      <c r="G12" s="65"/>
      <c r="H12" s="63" t="s">
        <v>20</v>
      </c>
      <c r="I12" s="64"/>
      <c r="J12" s="65"/>
      <c r="K12" s="86"/>
      <c r="L12" s="84"/>
      <c r="M12" s="89"/>
      <c r="N12" s="58"/>
      <c r="O12" s="58"/>
      <c r="P12" s="61"/>
      <c r="Q12" s="49"/>
    </row>
    <row r="13" spans="1:20" ht="31.5" customHeight="1" thickBot="1" x14ac:dyDescent="0.3">
      <c r="A13" s="93"/>
      <c r="B13" s="56"/>
      <c r="C13" s="96"/>
      <c r="D13" s="99"/>
      <c r="E13" s="66">
        <v>1850</v>
      </c>
      <c r="F13" s="67"/>
      <c r="G13" s="68"/>
      <c r="H13" s="66">
        <v>12</v>
      </c>
      <c r="I13" s="67"/>
      <c r="J13" s="68"/>
      <c r="K13" s="87"/>
      <c r="L13" s="84"/>
      <c r="M13" s="90"/>
      <c r="N13" s="59"/>
      <c r="O13" s="59"/>
      <c r="P13" s="62"/>
      <c r="Q13" s="50"/>
    </row>
    <row r="14" spans="1:20" x14ac:dyDescent="0.25">
      <c r="A14" s="39"/>
      <c r="B14" s="40"/>
      <c r="C14" s="40"/>
      <c r="D14" s="40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3"/>
      <c r="N14" s="44"/>
      <c r="O14" s="44"/>
      <c r="P14" s="44"/>
      <c r="Q14" s="45"/>
    </row>
    <row r="15" spans="1:20" x14ac:dyDescent="0.25">
      <c r="A15" s="39"/>
      <c r="B15" s="40"/>
      <c r="C15" s="40"/>
      <c r="D15" s="40"/>
      <c r="E15" s="6" t="s">
        <v>5</v>
      </c>
      <c r="F15" s="27">
        <v>683</v>
      </c>
      <c r="G15" s="7">
        <f>IFERROR(F15/$E$13,"")</f>
        <v>0.36918918918918919</v>
      </c>
      <c r="H15" s="26">
        <v>4</v>
      </c>
      <c r="I15" s="24">
        <f>IFERROR(H15/$H$13,"")</f>
        <v>0.33333333333333331</v>
      </c>
      <c r="J15" s="18">
        <f>F15+H15</f>
        <v>687</v>
      </c>
      <c r="K15" s="19"/>
      <c r="L15" s="14"/>
      <c r="M15" s="39"/>
      <c r="N15" s="40"/>
      <c r="O15" s="40"/>
      <c r="P15" s="40"/>
      <c r="Q15" s="46"/>
    </row>
    <row r="16" spans="1:20" x14ac:dyDescent="0.25">
      <c r="A16" s="39"/>
      <c r="B16" s="40"/>
      <c r="C16" s="40"/>
      <c r="D16" s="40"/>
      <c r="E16" s="6" t="s">
        <v>6</v>
      </c>
      <c r="F16" s="27">
        <v>114</v>
      </c>
      <c r="G16" s="7">
        <f t="shared" ref="G16:G18" si="0">IFERROR(F16/$E$13,"")</f>
        <v>6.1621621621621624E-2</v>
      </c>
      <c r="H16" s="26">
        <v>5</v>
      </c>
      <c r="I16" s="24">
        <f t="shared" ref="I16:I18" si="1">IFERROR(H16/$H$13,"")</f>
        <v>0.41666666666666669</v>
      </c>
      <c r="J16" s="18">
        <f t="shared" ref="J16:J18" si="2">F16+H16</f>
        <v>119</v>
      </c>
      <c r="K16" s="19"/>
      <c r="L16" s="14"/>
      <c r="M16" s="39"/>
      <c r="N16" s="40"/>
      <c r="O16" s="40"/>
      <c r="P16" s="40"/>
      <c r="Q16" s="46"/>
    </row>
    <row r="17" spans="1:17" x14ac:dyDescent="0.25">
      <c r="A17" s="39"/>
      <c r="B17" s="40"/>
      <c r="C17" s="40"/>
      <c r="D17" s="40"/>
      <c r="E17" s="6" t="s">
        <v>7</v>
      </c>
      <c r="F17" s="27">
        <v>1032</v>
      </c>
      <c r="G17" s="7">
        <f t="shared" si="0"/>
        <v>0.5578378378378378</v>
      </c>
      <c r="H17" s="26">
        <v>0</v>
      </c>
      <c r="I17" s="24">
        <f t="shared" si="1"/>
        <v>0</v>
      </c>
      <c r="J17" s="18">
        <f t="shared" si="2"/>
        <v>1032</v>
      </c>
      <c r="K17" s="19"/>
      <c r="L17" s="14"/>
      <c r="M17" s="39"/>
      <c r="N17" s="40"/>
      <c r="O17" s="40"/>
      <c r="P17" s="40"/>
      <c r="Q17" s="46"/>
    </row>
    <row r="18" spans="1:17" ht="15.75" thickBot="1" x14ac:dyDescent="0.3">
      <c r="A18" s="41"/>
      <c r="B18" s="42"/>
      <c r="C18" s="42"/>
      <c r="D18" s="42"/>
      <c r="E18" s="11" t="s">
        <v>8</v>
      </c>
      <c r="F18" s="12">
        <v>21</v>
      </c>
      <c r="G18" s="7">
        <f t="shared" si="0"/>
        <v>1.1351351351351352E-2</v>
      </c>
      <c r="H18" s="26">
        <v>3</v>
      </c>
      <c r="I18" s="24">
        <f t="shared" si="1"/>
        <v>0.25</v>
      </c>
      <c r="J18" s="18">
        <f t="shared" si="2"/>
        <v>24</v>
      </c>
      <c r="K18" s="20"/>
      <c r="L18" s="15"/>
      <c r="M18" s="41"/>
      <c r="N18" s="42"/>
      <c r="O18" s="42"/>
      <c r="P18" s="42"/>
      <c r="Q18" s="47"/>
    </row>
    <row r="21" spans="1:17" ht="14.45" customHeight="1" x14ac:dyDescent="0.25">
      <c r="B21" s="106"/>
      <c r="C21" s="106"/>
      <c r="D21" s="106"/>
      <c r="E21" s="106"/>
      <c r="F21" s="106"/>
      <c r="G21" s="106"/>
      <c r="H21" s="106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0"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1:H21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</mergeCells>
  <pageMargins left="0" right="0" top="0.25" bottom="0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workbookViewId="0">
      <selection activeCell="G15" sqref="G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69" t="s">
        <v>22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20" ht="18" x14ac:dyDescent="0.25">
      <c r="B3" s="69" t="s">
        <v>31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2"/>
      <c r="S3" s="2"/>
      <c r="T3" s="2"/>
    </row>
    <row r="4" spans="1:20" ht="18" x14ac:dyDescent="0.35">
      <c r="B4" s="70" t="s">
        <v>23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4"/>
      <c r="S4" s="4"/>
      <c r="T4" s="4"/>
    </row>
    <row r="6" spans="1:20" ht="15.75" thickBot="1" x14ac:dyDescent="0.3"/>
    <row r="7" spans="1:20" ht="51" customHeight="1" x14ac:dyDescent="0.25">
      <c r="A7" s="71" t="s">
        <v>13</v>
      </c>
      <c r="B7" s="72"/>
      <c r="C7" s="72" t="s">
        <v>0</v>
      </c>
      <c r="D7" s="75" t="s">
        <v>15</v>
      </c>
      <c r="E7" s="77" t="s">
        <v>1</v>
      </c>
      <c r="F7" s="78"/>
      <c r="G7" s="78"/>
      <c r="H7" s="78"/>
      <c r="I7" s="78"/>
      <c r="J7" s="79"/>
      <c r="K7" s="100" t="s">
        <v>11</v>
      </c>
      <c r="L7" s="83" t="s">
        <v>12</v>
      </c>
      <c r="M7" s="102" t="s">
        <v>10</v>
      </c>
      <c r="N7" s="75"/>
      <c r="O7" s="75"/>
      <c r="P7" s="103"/>
      <c r="Q7" s="21" t="s">
        <v>9</v>
      </c>
    </row>
    <row r="8" spans="1:20" ht="43.5" customHeight="1" thickBot="1" x14ac:dyDescent="0.3">
      <c r="A8" s="73"/>
      <c r="B8" s="74"/>
      <c r="C8" s="74"/>
      <c r="D8" s="76"/>
      <c r="E8" s="80"/>
      <c r="F8" s="81"/>
      <c r="G8" s="81"/>
      <c r="H8" s="81"/>
      <c r="I8" s="81"/>
      <c r="J8" s="82"/>
      <c r="K8" s="101"/>
      <c r="L8" s="84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91" t="s">
        <v>14</v>
      </c>
      <c r="B9" s="54" t="s">
        <v>21</v>
      </c>
      <c r="C9" s="94">
        <f>D9+E9+K9</f>
        <v>4120</v>
      </c>
      <c r="D9" s="97">
        <v>2183</v>
      </c>
      <c r="E9" s="51">
        <f>E13</f>
        <v>1867</v>
      </c>
      <c r="F9" s="52"/>
      <c r="G9" s="52"/>
      <c r="H9" s="52"/>
      <c r="I9" s="52"/>
      <c r="J9" s="53"/>
      <c r="K9" s="33">
        <f>P9+Q9</f>
        <v>70</v>
      </c>
      <c r="L9" s="84"/>
      <c r="M9" s="32">
        <f>N9+O9+P9</f>
        <v>212</v>
      </c>
      <c r="N9" s="29">
        <v>124</v>
      </c>
      <c r="O9" s="29">
        <v>65</v>
      </c>
      <c r="P9" s="30">
        <v>23</v>
      </c>
      <c r="Q9" s="31">
        <v>47</v>
      </c>
    </row>
    <row r="10" spans="1:20" ht="38.25" customHeight="1" x14ac:dyDescent="0.25">
      <c r="A10" s="92"/>
      <c r="B10" s="55"/>
      <c r="C10" s="95"/>
      <c r="D10" s="98"/>
      <c r="E10" s="63" t="s">
        <v>18</v>
      </c>
      <c r="F10" s="64"/>
      <c r="G10" s="64"/>
      <c r="H10" s="64"/>
      <c r="I10" s="64"/>
      <c r="J10" s="65"/>
      <c r="K10" s="85"/>
      <c r="L10" s="84"/>
      <c r="M10" s="88"/>
      <c r="N10" s="57"/>
      <c r="O10" s="57"/>
      <c r="P10" s="60"/>
      <c r="Q10" s="48"/>
    </row>
    <row r="11" spans="1:20" ht="24" customHeight="1" x14ac:dyDescent="0.25">
      <c r="A11" s="92"/>
      <c r="B11" s="55"/>
      <c r="C11" s="95"/>
      <c r="D11" s="98"/>
      <c r="E11" s="51">
        <f>E13+H13</f>
        <v>1891</v>
      </c>
      <c r="F11" s="52"/>
      <c r="G11" s="52"/>
      <c r="H11" s="52"/>
      <c r="I11" s="52"/>
      <c r="J11" s="53"/>
      <c r="K11" s="86"/>
      <c r="L11" s="84"/>
      <c r="M11" s="89"/>
      <c r="N11" s="58"/>
      <c r="O11" s="58"/>
      <c r="P11" s="61"/>
      <c r="Q11" s="49"/>
    </row>
    <row r="12" spans="1:20" ht="31.5" customHeight="1" x14ac:dyDescent="0.25">
      <c r="A12" s="92"/>
      <c r="B12" s="55"/>
      <c r="C12" s="95"/>
      <c r="D12" s="98"/>
      <c r="E12" s="63" t="s">
        <v>19</v>
      </c>
      <c r="F12" s="64"/>
      <c r="G12" s="65"/>
      <c r="H12" s="63" t="s">
        <v>20</v>
      </c>
      <c r="I12" s="64"/>
      <c r="J12" s="65"/>
      <c r="K12" s="86"/>
      <c r="L12" s="84"/>
      <c r="M12" s="89"/>
      <c r="N12" s="58"/>
      <c r="O12" s="58"/>
      <c r="P12" s="61"/>
      <c r="Q12" s="49"/>
    </row>
    <row r="13" spans="1:20" ht="31.5" customHeight="1" thickBot="1" x14ac:dyDescent="0.3">
      <c r="A13" s="93"/>
      <c r="B13" s="56"/>
      <c r="C13" s="96"/>
      <c r="D13" s="99"/>
      <c r="E13" s="66">
        <v>1867</v>
      </c>
      <c r="F13" s="67"/>
      <c r="G13" s="68"/>
      <c r="H13" s="66">
        <v>24</v>
      </c>
      <c r="I13" s="67"/>
      <c r="J13" s="68"/>
      <c r="K13" s="87"/>
      <c r="L13" s="84"/>
      <c r="M13" s="90"/>
      <c r="N13" s="59"/>
      <c r="O13" s="59"/>
      <c r="P13" s="62"/>
      <c r="Q13" s="50"/>
    </row>
    <row r="14" spans="1:20" x14ac:dyDescent="0.25">
      <c r="A14" s="39"/>
      <c r="B14" s="40"/>
      <c r="C14" s="40"/>
      <c r="D14" s="40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3"/>
      <c r="N14" s="44"/>
      <c r="O14" s="44"/>
      <c r="P14" s="44"/>
      <c r="Q14" s="45"/>
    </row>
    <row r="15" spans="1:20" x14ac:dyDescent="0.25">
      <c r="A15" s="39"/>
      <c r="B15" s="40"/>
      <c r="C15" s="40"/>
      <c r="D15" s="40"/>
      <c r="E15" s="6" t="s">
        <v>5</v>
      </c>
      <c r="F15" s="27">
        <v>662</v>
      </c>
      <c r="G15" s="7">
        <f>IFERROR(F15/$E$13,"")</f>
        <v>0.35457953936796999</v>
      </c>
      <c r="H15" s="26">
        <v>17</v>
      </c>
      <c r="I15" s="24">
        <f>IFERROR(H15/$H$13,"")</f>
        <v>0.70833333333333337</v>
      </c>
      <c r="J15" s="18">
        <f>F15+H15</f>
        <v>679</v>
      </c>
      <c r="K15" s="19"/>
      <c r="L15" s="14"/>
      <c r="M15" s="39"/>
      <c r="N15" s="40"/>
      <c r="O15" s="40"/>
      <c r="P15" s="40"/>
      <c r="Q15" s="46"/>
    </row>
    <row r="16" spans="1:20" x14ac:dyDescent="0.25">
      <c r="A16" s="39"/>
      <c r="B16" s="40"/>
      <c r="C16" s="40"/>
      <c r="D16" s="40"/>
      <c r="E16" s="6" t="s">
        <v>6</v>
      </c>
      <c r="F16" s="27">
        <v>175</v>
      </c>
      <c r="G16" s="7">
        <f t="shared" ref="G16:G18" si="0">IFERROR(F16/$E$13,"")</f>
        <v>9.3733261917514729E-2</v>
      </c>
      <c r="H16" s="26">
        <v>6</v>
      </c>
      <c r="I16" s="24">
        <f t="shared" ref="I16:I18" si="1">IFERROR(H16/$H$13,"")</f>
        <v>0.25</v>
      </c>
      <c r="J16" s="18">
        <f t="shared" ref="J16:J18" si="2">F16+H16</f>
        <v>181</v>
      </c>
      <c r="K16" s="19"/>
      <c r="L16" s="14"/>
      <c r="M16" s="39"/>
      <c r="N16" s="40"/>
      <c r="O16" s="40"/>
      <c r="P16" s="40"/>
      <c r="Q16" s="46"/>
    </row>
    <row r="17" spans="1:17" x14ac:dyDescent="0.25">
      <c r="A17" s="39"/>
      <c r="B17" s="40"/>
      <c r="C17" s="40"/>
      <c r="D17" s="40"/>
      <c r="E17" s="6" t="s">
        <v>7</v>
      </c>
      <c r="F17" s="27">
        <v>1005</v>
      </c>
      <c r="G17" s="7">
        <f t="shared" si="0"/>
        <v>0.53829673272629885</v>
      </c>
      <c r="H17" s="26">
        <v>1</v>
      </c>
      <c r="I17" s="24">
        <f t="shared" si="1"/>
        <v>4.1666666666666664E-2</v>
      </c>
      <c r="J17" s="18">
        <f t="shared" si="2"/>
        <v>1006</v>
      </c>
      <c r="K17" s="19"/>
      <c r="L17" s="14"/>
      <c r="M17" s="39"/>
      <c r="N17" s="40"/>
      <c r="O17" s="40"/>
      <c r="P17" s="40"/>
      <c r="Q17" s="46"/>
    </row>
    <row r="18" spans="1:17" ht="15.75" thickBot="1" x14ac:dyDescent="0.3">
      <c r="A18" s="41"/>
      <c r="B18" s="42"/>
      <c r="C18" s="42"/>
      <c r="D18" s="42"/>
      <c r="E18" s="11" t="s">
        <v>8</v>
      </c>
      <c r="F18" s="12">
        <v>25</v>
      </c>
      <c r="G18" s="7">
        <f t="shared" si="0"/>
        <v>1.339046598821639E-2</v>
      </c>
      <c r="H18" s="26">
        <v>0</v>
      </c>
      <c r="I18" s="24">
        <f t="shared" si="1"/>
        <v>0</v>
      </c>
      <c r="J18" s="18">
        <f t="shared" si="2"/>
        <v>25</v>
      </c>
      <c r="K18" s="20"/>
      <c r="L18" s="15"/>
      <c r="M18" s="41"/>
      <c r="N18" s="42"/>
      <c r="O18" s="42"/>
      <c r="P18" s="42"/>
      <c r="Q18" s="47"/>
    </row>
    <row r="21" spans="1:17" ht="14.45" customHeight="1" x14ac:dyDescent="0.25">
      <c r="B21" s="106" t="s">
        <v>45</v>
      </c>
      <c r="C21" s="106"/>
      <c r="D21" s="106"/>
      <c r="E21" s="106"/>
      <c r="F21" s="106"/>
      <c r="G21" s="106"/>
      <c r="H21" s="106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0"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1:H21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</mergeCells>
  <printOptions horizontalCentered="1"/>
  <pageMargins left="0" right="0" top="0.25" bottom="0" header="0.3" footer="0.3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G15" sqref="G15:G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69" t="s">
        <v>22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20" ht="18" x14ac:dyDescent="0.25">
      <c r="B3" s="69" t="s">
        <v>32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2"/>
      <c r="S3" s="2"/>
      <c r="T3" s="2"/>
    </row>
    <row r="4" spans="1:20" ht="18" x14ac:dyDescent="0.35">
      <c r="B4" s="70" t="s">
        <v>23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4"/>
      <c r="S4" s="4"/>
      <c r="T4" s="4"/>
    </row>
    <row r="6" spans="1:20" ht="15.75" thickBot="1" x14ac:dyDescent="0.3"/>
    <row r="7" spans="1:20" ht="51" customHeight="1" x14ac:dyDescent="0.25">
      <c r="A7" s="71" t="s">
        <v>13</v>
      </c>
      <c r="B7" s="72"/>
      <c r="C7" s="72" t="s">
        <v>0</v>
      </c>
      <c r="D7" s="75" t="s">
        <v>15</v>
      </c>
      <c r="E7" s="77" t="s">
        <v>1</v>
      </c>
      <c r="F7" s="78"/>
      <c r="G7" s="78"/>
      <c r="H7" s="78"/>
      <c r="I7" s="78"/>
      <c r="J7" s="79"/>
      <c r="K7" s="100" t="s">
        <v>11</v>
      </c>
      <c r="L7" s="83" t="s">
        <v>12</v>
      </c>
      <c r="M7" s="102" t="s">
        <v>10</v>
      </c>
      <c r="N7" s="75"/>
      <c r="O7" s="75"/>
      <c r="P7" s="103"/>
      <c r="Q7" s="21" t="s">
        <v>9</v>
      </c>
    </row>
    <row r="8" spans="1:20" ht="43.5" customHeight="1" thickBot="1" x14ac:dyDescent="0.3">
      <c r="A8" s="73"/>
      <c r="B8" s="74"/>
      <c r="C8" s="74"/>
      <c r="D8" s="76"/>
      <c r="E8" s="80"/>
      <c r="F8" s="81"/>
      <c r="G8" s="81"/>
      <c r="H8" s="81"/>
      <c r="I8" s="81"/>
      <c r="J8" s="82"/>
      <c r="K8" s="101"/>
      <c r="L8" s="84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91" t="s">
        <v>14</v>
      </c>
      <c r="B9" s="54" t="s">
        <v>21</v>
      </c>
      <c r="C9" s="94">
        <f>D9+E9+K9</f>
        <v>4020</v>
      </c>
      <c r="D9" s="97">
        <v>2307</v>
      </c>
      <c r="E9" s="51">
        <f>E13</f>
        <v>1660</v>
      </c>
      <c r="F9" s="52"/>
      <c r="G9" s="52"/>
      <c r="H9" s="52"/>
      <c r="I9" s="52"/>
      <c r="J9" s="53"/>
      <c r="K9" s="33">
        <f>P9+Q9</f>
        <v>53</v>
      </c>
      <c r="L9" s="84"/>
      <c r="M9" s="32">
        <f>N9+O9+P9</f>
        <v>159</v>
      </c>
      <c r="N9" s="29">
        <v>99</v>
      </c>
      <c r="O9" s="29">
        <v>30</v>
      </c>
      <c r="P9" s="30">
        <v>30</v>
      </c>
      <c r="Q9" s="31">
        <v>23</v>
      </c>
    </row>
    <row r="10" spans="1:20" ht="38.25" customHeight="1" x14ac:dyDescent="0.25">
      <c r="A10" s="92"/>
      <c r="B10" s="55"/>
      <c r="C10" s="95"/>
      <c r="D10" s="98"/>
      <c r="E10" s="63" t="s">
        <v>18</v>
      </c>
      <c r="F10" s="64"/>
      <c r="G10" s="64"/>
      <c r="H10" s="64"/>
      <c r="I10" s="64"/>
      <c r="J10" s="65"/>
      <c r="K10" s="85"/>
      <c r="L10" s="84"/>
      <c r="M10" s="88"/>
      <c r="N10" s="57"/>
      <c r="O10" s="57"/>
      <c r="P10" s="60"/>
      <c r="Q10" s="48"/>
    </row>
    <row r="11" spans="1:20" ht="24" customHeight="1" x14ac:dyDescent="0.25">
      <c r="A11" s="92"/>
      <c r="B11" s="55"/>
      <c r="C11" s="95"/>
      <c r="D11" s="98"/>
      <c r="E11" s="51">
        <f>E13+H13</f>
        <v>1680</v>
      </c>
      <c r="F11" s="52"/>
      <c r="G11" s="52"/>
      <c r="H11" s="52"/>
      <c r="I11" s="52"/>
      <c r="J11" s="53"/>
      <c r="K11" s="86"/>
      <c r="L11" s="84"/>
      <c r="M11" s="89"/>
      <c r="N11" s="58"/>
      <c r="O11" s="58"/>
      <c r="P11" s="61"/>
      <c r="Q11" s="49"/>
    </row>
    <row r="12" spans="1:20" ht="31.5" customHeight="1" x14ac:dyDescent="0.25">
      <c r="A12" s="92"/>
      <c r="B12" s="55"/>
      <c r="C12" s="95"/>
      <c r="D12" s="98"/>
      <c r="E12" s="63" t="s">
        <v>19</v>
      </c>
      <c r="F12" s="64"/>
      <c r="G12" s="65"/>
      <c r="H12" s="63" t="s">
        <v>20</v>
      </c>
      <c r="I12" s="64"/>
      <c r="J12" s="65"/>
      <c r="K12" s="86"/>
      <c r="L12" s="84"/>
      <c r="M12" s="89"/>
      <c r="N12" s="58"/>
      <c r="O12" s="58"/>
      <c r="P12" s="61"/>
      <c r="Q12" s="49"/>
    </row>
    <row r="13" spans="1:20" ht="31.5" customHeight="1" thickBot="1" x14ac:dyDescent="0.3">
      <c r="A13" s="93"/>
      <c r="B13" s="56"/>
      <c r="C13" s="96"/>
      <c r="D13" s="99"/>
      <c r="E13" s="66">
        <v>1660</v>
      </c>
      <c r="F13" s="67"/>
      <c r="G13" s="68"/>
      <c r="H13" s="66">
        <v>20</v>
      </c>
      <c r="I13" s="67"/>
      <c r="J13" s="68"/>
      <c r="K13" s="87"/>
      <c r="L13" s="84"/>
      <c r="M13" s="90"/>
      <c r="N13" s="59"/>
      <c r="O13" s="59"/>
      <c r="P13" s="62"/>
      <c r="Q13" s="50"/>
    </row>
    <row r="14" spans="1:20" x14ac:dyDescent="0.25">
      <c r="A14" s="39"/>
      <c r="B14" s="40"/>
      <c r="C14" s="40"/>
      <c r="D14" s="40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3"/>
      <c r="N14" s="44"/>
      <c r="O14" s="44"/>
      <c r="P14" s="44"/>
      <c r="Q14" s="45"/>
    </row>
    <row r="15" spans="1:20" x14ac:dyDescent="0.25">
      <c r="A15" s="39"/>
      <c r="B15" s="40"/>
      <c r="C15" s="40"/>
      <c r="D15" s="40"/>
      <c r="E15" s="6" t="s">
        <v>5</v>
      </c>
      <c r="F15" s="27">
        <v>559</v>
      </c>
      <c r="G15" s="7">
        <f>IFERROR(F15/$E$13,"")</f>
        <v>0.33674698795180724</v>
      </c>
      <c r="H15" s="26">
        <v>15</v>
      </c>
      <c r="I15" s="24">
        <f>IFERROR(H15/$H$13,"")</f>
        <v>0.75</v>
      </c>
      <c r="J15" s="18">
        <f>F15+H15</f>
        <v>574</v>
      </c>
      <c r="K15" s="19"/>
      <c r="L15" s="14"/>
      <c r="M15" s="39"/>
      <c r="N15" s="40"/>
      <c r="O15" s="40"/>
      <c r="P15" s="40"/>
      <c r="Q15" s="46"/>
    </row>
    <row r="16" spans="1:20" x14ac:dyDescent="0.25">
      <c r="A16" s="39"/>
      <c r="B16" s="40"/>
      <c r="C16" s="40"/>
      <c r="D16" s="40"/>
      <c r="E16" s="6" t="s">
        <v>6</v>
      </c>
      <c r="F16" s="27">
        <v>124</v>
      </c>
      <c r="G16" s="7">
        <f t="shared" ref="G16:G18" si="0">IFERROR(F16/$E$13,"")</f>
        <v>7.4698795180722893E-2</v>
      </c>
      <c r="H16" s="26">
        <v>2</v>
      </c>
      <c r="I16" s="24">
        <f t="shared" ref="I16:I18" si="1">IFERROR(H16/$H$13,"")</f>
        <v>0.1</v>
      </c>
      <c r="J16" s="18">
        <f t="shared" ref="J16:J18" si="2">F16+H16</f>
        <v>126</v>
      </c>
      <c r="K16" s="19"/>
      <c r="L16" s="14"/>
      <c r="M16" s="39"/>
      <c r="N16" s="40"/>
      <c r="O16" s="40"/>
      <c r="P16" s="40"/>
      <c r="Q16" s="46"/>
    </row>
    <row r="17" spans="1:17" x14ac:dyDescent="0.25">
      <c r="A17" s="39"/>
      <c r="B17" s="40"/>
      <c r="C17" s="40"/>
      <c r="D17" s="40"/>
      <c r="E17" s="6" t="s">
        <v>7</v>
      </c>
      <c r="F17" s="27">
        <v>945</v>
      </c>
      <c r="G17" s="7">
        <f t="shared" si="0"/>
        <v>0.56927710843373491</v>
      </c>
      <c r="H17" s="26">
        <v>3</v>
      </c>
      <c r="I17" s="24">
        <f t="shared" si="1"/>
        <v>0.15</v>
      </c>
      <c r="J17" s="18">
        <f t="shared" si="2"/>
        <v>948</v>
      </c>
      <c r="K17" s="19"/>
      <c r="L17" s="14"/>
      <c r="M17" s="39"/>
      <c r="N17" s="40"/>
      <c r="O17" s="40"/>
      <c r="P17" s="40"/>
      <c r="Q17" s="46"/>
    </row>
    <row r="18" spans="1:17" ht="15.75" thickBot="1" x14ac:dyDescent="0.3">
      <c r="A18" s="41"/>
      <c r="B18" s="42"/>
      <c r="C18" s="42"/>
      <c r="D18" s="42"/>
      <c r="E18" s="11" t="s">
        <v>8</v>
      </c>
      <c r="F18" s="12">
        <v>32</v>
      </c>
      <c r="G18" s="7">
        <f t="shared" si="0"/>
        <v>1.9277108433734941E-2</v>
      </c>
      <c r="H18" s="26">
        <v>0</v>
      </c>
      <c r="I18" s="24">
        <f t="shared" si="1"/>
        <v>0</v>
      </c>
      <c r="J18" s="18">
        <f t="shared" si="2"/>
        <v>32</v>
      </c>
      <c r="K18" s="20"/>
      <c r="L18" s="15"/>
      <c r="M18" s="41"/>
      <c r="N18" s="42"/>
      <c r="O18" s="42"/>
      <c r="P18" s="42"/>
      <c r="Q18" s="47"/>
    </row>
    <row r="21" spans="1:17" x14ac:dyDescent="0.25">
      <c r="B21" s="106"/>
      <c r="C21" s="106"/>
      <c r="D21" s="106"/>
      <c r="E21" s="106"/>
      <c r="F21" s="106"/>
      <c r="G21" s="106"/>
      <c r="H21" s="106"/>
    </row>
    <row r="22" spans="1:17" x14ac:dyDescent="0.25">
      <c r="C22" s="106"/>
      <c r="D22" s="106"/>
      <c r="E22" s="106"/>
      <c r="F22" s="106"/>
      <c r="G22" s="106"/>
      <c r="H22" s="106"/>
      <c r="I22" s="106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1">
    <mergeCell ref="C22:I22"/>
    <mergeCell ref="B21:H21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  <mergeCell ref="E13:G13"/>
  </mergeCells>
  <printOptions horizontalCentered="1"/>
  <pageMargins left="0" right="0" top="0.25" bottom="0" header="0.3" footer="0.3"/>
  <pageSetup scale="6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tabSelected="1" topLeftCell="B1" zoomScaleSheetLayoutView="100" workbookViewId="0">
      <selection activeCell="J21" sqref="J21"/>
    </sheetView>
  </sheetViews>
  <sheetFormatPr defaultColWidth="9.140625" defaultRowHeight="15" x14ac:dyDescent="0.25"/>
  <cols>
    <col min="1" max="1" width="3.42578125" style="1" customWidth="1"/>
    <col min="2" max="2" width="20.8554687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8.140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5703125" style="1" customWidth="1"/>
    <col min="18" max="16384" width="9.140625" style="3"/>
  </cols>
  <sheetData>
    <row r="2" spans="1:20" ht="18" x14ac:dyDescent="0.25">
      <c r="B2" s="69" t="s">
        <v>22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20" ht="18" x14ac:dyDescent="0.25">
      <c r="B3" s="69" t="s">
        <v>33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2"/>
      <c r="S3" s="2"/>
      <c r="T3" s="2"/>
    </row>
    <row r="4" spans="1:20" ht="18" x14ac:dyDescent="0.35">
      <c r="B4" s="70" t="s">
        <v>23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4"/>
      <c r="S4" s="4"/>
      <c r="T4" s="4"/>
    </row>
    <row r="6" spans="1:20" ht="15.75" thickBot="1" x14ac:dyDescent="0.3"/>
    <row r="7" spans="1:20" ht="51" customHeight="1" x14ac:dyDescent="0.25">
      <c r="A7" s="71" t="s">
        <v>13</v>
      </c>
      <c r="B7" s="72"/>
      <c r="C7" s="72" t="s">
        <v>0</v>
      </c>
      <c r="D7" s="75"/>
      <c r="E7" s="77" t="s">
        <v>1</v>
      </c>
      <c r="F7" s="78"/>
      <c r="G7" s="78"/>
      <c r="H7" s="78"/>
      <c r="I7" s="78"/>
      <c r="J7" s="79"/>
      <c r="K7" s="100" t="s">
        <v>11</v>
      </c>
      <c r="L7" s="83" t="s">
        <v>12</v>
      </c>
      <c r="M7" s="102" t="s">
        <v>10</v>
      </c>
      <c r="N7" s="75"/>
      <c r="O7" s="75"/>
      <c r="P7" s="103"/>
      <c r="Q7" s="21" t="s">
        <v>9</v>
      </c>
    </row>
    <row r="8" spans="1:20" ht="43.5" customHeight="1" thickBot="1" x14ac:dyDescent="0.3">
      <c r="A8" s="73"/>
      <c r="B8" s="74"/>
      <c r="C8" s="74"/>
      <c r="D8" s="76"/>
      <c r="E8" s="80"/>
      <c r="F8" s="81"/>
      <c r="G8" s="81"/>
      <c r="H8" s="81"/>
      <c r="I8" s="81"/>
      <c r="J8" s="82"/>
      <c r="K8" s="101"/>
      <c r="L8" s="84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91" t="s">
        <v>14</v>
      </c>
      <c r="B9" s="54" t="s">
        <v>21</v>
      </c>
      <c r="C9" s="94">
        <f>D9+E9+K9</f>
        <v>3390</v>
      </c>
      <c r="D9" s="97">
        <v>1941</v>
      </c>
      <c r="E9" s="51">
        <f>E13</f>
        <v>1393</v>
      </c>
      <c r="F9" s="52"/>
      <c r="G9" s="52"/>
      <c r="H9" s="52"/>
      <c r="I9" s="52"/>
      <c r="J9" s="53"/>
      <c r="K9" s="33">
        <f>P9+Q9</f>
        <v>56</v>
      </c>
      <c r="L9" s="84"/>
      <c r="M9" s="32">
        <f>N9+O9+P9</f>
        <v>179</v>
      </c>
      <c r="N9" s="29">
        <v>126</v>
      </c>
      <c r="O9" s="29">
        <v>27</v>
      </c>
      <c r="P9" s="30">
        <v>26</v>
      </c>
      <c r="Q9" s="31">
        <v>30</v>
      </c>
    </row>
    <row r="10" spans="1:20" ht="38.25" customHeight="1" x14ac:dyDescent="0.25">
      <c r="A10" s="92"/>
      <c r="B10" s="55"/>
      <c r="C10" s="95"/>
      <c r="D10" s="98"/>
      <c r="E10" s="63" t="s">
        <v>18</v>
      </c>
      <c r="F10" s="64"/>
      <c r="G10" s="64"/>
      <c r="H10" s="64"/>
      <c r="I10" s="64"/>
      <c r="J10" s="65"/>
      <c r="K10" s="85"/>
      <c r="L10" s="84"/>
      <c r="M10" s="88"/>
      <c r="N10" s="57"/>
      <c r="O10" s="57"/>
      <c r="P10" s="60"/>
      <c r="Q10" s="48"/>
    </row>
    <row r="11" spans="1:20" ht="24" customHeight="1" x14ac:dyDescent="0.25">
      <c r="A11" s="92"/>
      <c r="B11" s="55"/>
      <c r="C11" s="95"/>
      <c r="D11" s="98"/>
      <c r="E11" s="51">
        <f>E13+H13</f>
        <v>1401</v>
      </c>
      <c r="F11" s="52"/>
      <c r="G11" s="52"/>
      <c r="H11" s="52"/>
      <c r="I11" s="52"/>
      <c r="J11" s="53"/>
      <c r="K11" s="86"/>
      <c r="L11" s="84"/>
      <c r="M11" s="89"/>
      <c r="N11" s="58"/>
      <c r="O11" s="58"/>
      <c r="P11" s="61"/>
      <c r="Q11" s="49"/>
    </row>
    <row r="12" spans="1:20" ht="31.5" customHeight="1" x14ac:dyDescent="0.25">
      <c r="A12" s="92"/>
      <c r="B12" s="55"/>
      <c r="C12" s="95"/>
      <c r="D12" s="98"/>
      <c r="E12" s="63" t="s">
        <v>19</v>
      </c>
      <c r="F12" s="64"/>
      <c r="G12" s="65"/>
      <c r="H12" s="63" t="s">
        <v>20</v>
      </c>
      <c r="I12" s="64"/>
      <c r="J12" s="65"/>
      <c r="K12" s="86"/>
      <c r="L12" s="84"/>
      <c r="M12" s="89"/>
      <c r="N12" s="58"/>
      <c r="O12" s="58"/>
      <c r="P12" s="61"/>
      <c r="Q12" s="49"/>
    </row>
    <row r="13" spans="1:20" ht="31.5" customHeight="1" thickBot="1" x14ac:dyDescent="0.3">
      <c r="A13" s="93"/>
      <c r="B13" s="56"/>
      <c r="C13" s="96"/>
      <c r="D13" s="99"/>
      <c r="E13" s="66">
        <v>1393</v>
      </c>
      <c r="F13" s="67"/>
      <c r="G13" s="68"/>
      <c r="H13" s="66">
        <v>8</v>
      </c>
      <c r="I13" s="67"/>
      <c r="J13" s="68"/>
      <c r="K13" s="87"/>
      <c r="L13" s="84"/>
      <c r="M13" s="90"/>
      <c r="N13" s="59"/>
      <c r="O13" s="59"/>
      <c r="P13" s="62"/>
      <c r="Q13" s="50"/>
    </row>
    <row r="14" spans="1:20" x14ac:dyDescent="0.25">
      <c r="A14" s="39"/>
      <c r="B14" s="40"/>
      <c r="C14" s="40"/>
      <c r="D14" s="40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3"/>
      <c r="N14" s="44"/>
      <c r="O14" s="44"/>
      <c r="P14" s="44"/>
      <c r="Q14" s="45"/>
    </row>
    <row r="15" spans="1:20" x14ac:dyDescent="0.25">
      <c r="A15" s="39"/>
      <c r="B15" s="40"/>
      <c r="C15" s="40"/>
      <c r="D15" s="40"/>
      <c r="E15" s="6" t="s">
        <v>5</v>
      </c>
      <c r="F15" s="27">
        <v>734</v>
      </c>
      <c r="G15" s="7">
        <f>IFERROR(F15/$E$13,"")</f>
        <v>0.52692031586503951</v>
      </c>
      <c r="H15" s="26">
        <v>6</v>
      </c>
      <c r="I15" s="24">
        <f>IFERROR(H15/$H$13,"")</f>
        <v>0.75</v>
      </c>
      <c r="J15" s="18">
        <f>F15+H15</f>
        <v>740</v>
      </c>
      <c r="K15" s="19"/>
      <c r="L15" s="14"/>
      <c r="M15" s="39"/>
      <c r="N15" s="40"/>
      <c r="O15" s="40"/>
      <c r="P15" s="40"/>
      <c r="Q15" s="46"/>
    </row>
    <row r="16" spans="1:20" x14ac:dyDescent="0.25">
      <c r="A16" s="39"/>
      <c r="B16" s="40"/>
      <c r="C16" s="40"/>
      <c r="D16" s="40"/>
      <c r="E16" s="6" t="s">
        <v>6</v>
      </c>
      <c r="F16" s="27">
        <v>37</v>
      </c>
      <c r="G16" s="7">
        <f t="shared" ref="G16:G18" si="0">IFERROR(F16/$E$13,"")</f>
        <v>2.6561378320172292E-2</v>
      </c>
      <c r="H16" s="26">
        <v>2</v>
      </c>
      <c r="I16" s="24">
        <f t="shared" ref="I16:I18" si="1">IFERROR(H16/$H$13,"")</f>
        <v>0.25</v>
      </c>
      <c r="J16" s="18">
        <f t="shared" ref="J16:J18" si="2">F16+H16</f>
        <v>39</v>
      </c>
      <c r="K16" s="19"/>
      <c r="L16" s="14"/>
      <c r="M16" s="39"/>
      <c r="N16" s="40"/>
      <c r="O16" s="40"/>
      <c r="P16" s="40"/>
      <c r="Q16" s="46"/>
    </row>
    <row r="17" spans="1:17" x14ac:dyDescent="0.25">
      <c r="A17" s="39"/>
      <c r="B17" s="40"/>
      <c r="C17" s="40"/>
      <c r="D17" s="40"/>
      <c r="E17" s="6" t="s">
        <v>7</v>
      </c>
      <c r="F17" s="27">
        <v>610</v>
      </c>
      <c r="G17" s="7">
        <f t="shared" si="0"/>
        <v>0.43790380473797558</v>
      </c>
      <c r="H17" s="26">
        <v>0</v>
      </c>
      <c r="I17" s="24">
        <f t="shared" si="1"/>
        <v>0</v>
      </c>
      <c r="J17" s="18">
        <f t="shared" si="2"/>
        <v>610</v>
      </c>
      <c r="K17" s="19"/>
      <c r="L17" s="14"/>
      <c r="M17" s="39"/>
      <c r="N17" s="40"/>
      <c r="O17" s="40"/>
      <c r="P17" s="40"/>
      <c r="Q17" s="46"/>
    </row>
    <row r="18" spans="1:17" ht="15.75" thickBot="1" x14ac:dyDescent="0.3">
      <c r="A18" s="41"/>
      <c r="B18" s="42"/>
      <c r="C18" s="42"/>
      <c r="D18" s="42"/>
      <c r="E18" s="11" t="s">
        <v>8</v>
      </c>
      <c r="F18" s="12">
        <v>12</v>
      </c>
      <c r="G18" s="7">
        <f t="shared" si="0"/>
        <v>8.6145010768126345E-3</v>
      </c>
      <c r="H18" s="26">
        <v>0</v>
      </c>
      <c r="I18" s="24">
        <f t="shared" si="1"/>
        <v>0</v>
      </c>
      <c r="J18" s="18">
        <f t="shared" si="2"/>
        <v>12</v>
      </c>
      <c r="K18" s="20"/>
      <c r="L18" s="15"/>
      <c r="M18" s="41"/>
      <c r="N18" s="42"/>
      <c r="O18" s="42"/>
      <c r="P18" s="42"/>
      <c r="Q18" s="47"/>
    </row>
    <row r="20" spans="1:17" x14ac:dyDescent="0.25">
      <c r="D20" s="107"/>
      <c r="E20" s="107"/>
      <c r="F20" s="107"/>
      <c r="G20" s="107"/>
      <c r="H20" s="107"/>
      <c r="I20" s="107"/>
      <c r="J20" s="107"/>
      <c r="K20" s="107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0">
    <mergeCell ref="D20:K20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N10:N13"/>
    <mergeCell ref="O10:O13"/>
    <mergeCell ref="P10:P13"/>
    <mergeCell ref="Q10:Q13"/>
    <mergeCell ref="B2:Q2"/>
    <mergeCell ref="B3:Q3"/>
    <mergeCell ref="B4:Q4"/>
    <mergeCell ref="A7:B8"/>
    <mergeCell ref="C7:C8"/>
    <mergeCell ref="D7:D8"/>
    <mergeCell ref="E7:J8"/>
    <mergeCell ref="L7:L13"/>
    <mergeCell ref="E11:J11"/>
    <mergeCell ref="E12:G12"/>
    <mergeCell ref="H12:J12"/>
    <mergeCell ref="E13:G13"/>
    <mergeCell ref="H13:J13"/>
  </mergeCells>
  <pageMargins left="0" right="0" top="0.25" bottom="0" header="0.3" footer="0.3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Ե-01</vt:lpstr>
      <vt:lpstr>Ե-02</vt:lpstr>
      <vt:lpstr>Ե-03</vt:lpstr>
      <vt:lpstr>Ե-04</vt:lpstr>
      <vt:lpstr>Ե-05</vt:lpstr>
      <vt:lpstr>Ե-06</vt:lpstr>
      <vt:lpstr>Ե-07</vt:lpstr>
      <vt:lpstr>Ե-08</vt:lpstr>
      <vt:lpstr>Ե-09</vt:lpstr>
      <vt:lpstr>Ե-10</vt:lpstr>
      <vt:lpstr>Ե-11</vt:lpstr>
      <vt:lpstr>Ե-12</vt:lpstr>
      <vt:lpstr>Ե_1-ին եռ.</vt:lpstr>
      <vt:lpstr>Ե_2-րդ եռ.</vt:lpstr>
      <vt:lpstr>Ե_3-րդ եռ.</vt:lpstr>
      <vt:lpstr>Ե_4-րդ եռ.</vt:lpstr>
      <vt:lpstr>Ե_1-ին կիս.</vt:lpstr>
      <vt:lpstr>Ե_2-րդ կիս.</vt:lpstr>
      <vt:lpstr>2021-տարեկան</vt:lpstr>
      <vt:lpstr>'Ե-09'!Print_Area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Armine.Xachatryan</cp:lastModifiedBy>
  <cp:lastPrinted>2021-10-11T09:42:22Z</cp:lastPrinted>
  <dcterms:created xsi:type="dcterms:W3CDTF">2017-02-24T10:04:03Z</dcterms:created>
  <dcterms:modified xsi:type="dcterms:W3CDTF">2021-10-20T12:53:30Z</dcterms:modified>
</cp:coreProperties>
</file>