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15" windowWidth="20730" windowHeight="11640" tabRatio="877" activeTab="3"/>
  </bookViews>
  <sheets>
    <sheet name="Մ-01" sheetId="1" r:id="rId1"/>
    <sheet name="Մ-02" sheetId="2" r:id="rId2"/>
    <sheet name="Մ-03" sheetId="3" r:id="rId3"/>
    <sheet name="Մ-04" sheetId="4" r:id="rId4"/>
    <sheet name="Մ-05" sheetId="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19" sheetId="13" r:id="rId19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4"/>
  <c r="J11" i="15" l="1"/>
  <c r="Q29" i="13" l="1"/>
  <c r="Q28"/>
  <c r="P30"/>
  <c r="O29"/>
  <c r="O28"/>
  <c r="N19"/>
  <c r="M19"/>
  <c r="Q29" i="20"/>
  <c r="Q28"/>
  <c r="P30"/>
  <c r="O29"/>
  <c r="O28"/>
  <c r="N19"/>
  <c r="M19"/>
  <c r="Q29" i="19"/>
  <c r="Q28"/>
  <c r="P30"/>
  <c r="O29"/>
  <c r="O28"/>
  <c r="N19"/>
  <c r="M19"/>
  <c r="Q29" i="18"/>
  <c r="Q28"/>
  <c r="P30"/>
  <c r="O29"/>
  <c r="O28"/>
  <c r="N19"/>
  <c r="M19"/>
  <c r="Q29" i="17"/>
  <c r="Q28"/>
  <c r="P30"/>
  <c r="O30"/>
  <c r="O29"/>
  <c r="O28"/>
  <c r="N19"/>
  <c r="M19"/>
  <c r="P30" i="16"/>
  <c r="Q29"/>
  <c r="Q28"/>
  <c r="O29"/>
  <c r="O28"/>
  <c r="N19"/>
  <c r="M19"/>
  <c r="P30" i="15"/>
  <c r="Q29"/>
  <c r="Q28"/>
  <c r="O29"/>
  <c r="O28"/>
  <c r="N19"/>
  <c r="M19"/>
  <c r="J9" i="12" l="1"/>
  <c r="J9" i="11"/>
  <c r="J11" s="1"/>
  <c r="J9" i="10"/>
  <c r="J9" i="9"/>
  <c r="J11" s="1"/>
  <c r="J9" i="8"/>
  <c r="J9" i="7"/>
  <c r="J11" s="1"/>
  <c r="J9" i="6"/>
  <c r="J9" i="5"/>
  <c r="L11" i="16"/>
  <c r="L11" i="15"/>
  <c r="L11" i="13"/>
  <c r="L11" i="20"/>
  <c r="L11" i="19"/>
  <c r="L11" i="18"/>
  <c r="L11" i="17"/>
  <c r="J11" i="12"/>
  <c r="J11" i="10"/>
  <c r="J11" i="8"/>
  <c r="J11" i="6"/>
  <c r="J11" i="5"/>
  <c r="J11" i="2"/>
  <c r="J11" i="1"/>
  <c r="K11" i="13" l="1"/>
  <c r="K11" i="20"/>
  <c r="K11" i="19"/>
  <c r="K11" i="18"/>
  <c r="K11" i="17"/>
  <c r="K11" i="16"/>
  <c r="K11" i="15"/>
  <c r="J21" i="3"/>
  <c r="J24"/>
  <c r="E8" i="9" l="1"/>
  <c r="E8" i="8"/>
  <c r="E8" i="7"/>
  <c r="E8" i="17" l="1"/>
  <c r="Q30" i="12"/>
  <c r="P8" s="1"/>
  <c r="D28"/>
  <c r="D26"/>
  <c r="D25"/>
  <c r="J24"/>
  <c r="I24"/>
  <c r="D23"/>
  <c r="D22"/>
  <c r="J21"/>
  <c r="I21"/>
  <c r="I8" s="1"/>
  <c r="D20"/>
  <c r="D19"/>
  <c r="M9"/>
  <c r="F9"/>
  <c r="E9"/>
  <c r="O8"/>
  <c r="E8"/>
  <c r="Q30" i="11"/>
  <c r="P8" s="1"/>
  <c r="D28"/>
  <c r="D26"/>
  <c r="D25"/>
  <c r="J24"/>
  <c r="I24"/>
  <c r="D23"/>
  <c r="D22"/>
  <c r="J21"/>
  <c r="I21"/>
  <c r="I8" s="1"/>
  <c r="D20"/>
  <c r="D19"/>
  <c r="M9"/>
  <c r="F9"/>
  <c r="E9"/>
  <c r="O8"/>
  <c r="E8"/>
  <c r="Q30" i="10"/>
  <c r="P8" s="1"/>
  <c r="D28"/>
  <c r="D26"/>
  <c r="D25"/>
  <c r="J24"/>
  <c r="I24"/>
  <c r="D23"/>
  <c r="D22"/>
  <c r="J21"/>
  <c r="I21"/>
  <c r="I8" s="1"/>
  <c r="D20"/>
  <c r="D19"/>
  <c r="M9"/>
  <c r="F9"/>
  <c r="E9"/>
  <c r="O8"/>
  <c r="E8"/>
  <c r="Q30" i="9"/>
  <c r="P8" s="1"/>
  <c r="D28"/>
  <c r="D26"/>
  <c r="D25"/>
  <c r="J24"/>
  <c r="I24"/>
  <c r="D23"/>
  <c r="D22"/>
  <c r="J21"/>
  <c r="I21"/>
  <c r="I8" s="1"/>
  <c r="D20"/>
  <c r="D19"/>
  <c r="M9"/>
  <c r="F9"/>
  <c r="E9"/>
  <c r="O8"/>
  <c r="Q30" i="8"/>
  <c r="P8" s="1"/>
  <c r="D28"/>
  <c r="D26"/>
  <c r="D25"/>
  <c r="J24"/>
  <c r="I24"/>
  <c r="D23"/>
  <c r="D22"/>
  <c r="J21"/>
  <c r="I21"/>
  <c r="D20"/>
  <c r="D19"/>
  <c r="M9"/>
  <c r="F9"/>
  <c r="E9"/>
  <c r="O8"/>
  <c r="Q30" i="7"/>
  <c r="P8" s="1"/>
  <c r="D28"/>
  <c r="D26"/>
  <c r="D25"/>
  <c r="J24"/>
  <c r="I24"/>
  <c r="D23"/>
  <c r="D22"/>
  <c r="J21"/>
  <c r="I21"/>
  <c r="D20"/>
  <c r="D19"/>
  <c r="M9"/>
  <c r="F9"/>
  <c r="E9"/>
  <c r="O8"/>
  <c r="Q30" i="6"/>
  <c r="P8" s="1"/>
  <c r="D28"/>
  <c r="D26"/>
  <c r="D25"/>
  <c r="J24"/>
  <c r="I24"/>
  <c r="D23"/>
  <c r="D22"/>
  <c r="D21" s="1"/>
  <c r="J21"/>
  <c r="I21"/>
  <c r="I8" s="1"/>
  <c r="D20"/>
  <c r="D19"/>
  <c r="M9"/>
  <c r="F9"/>
  <c r="E9"/>
  <c r="O8"/>
  <c r="E8"/>
  <c r="Q30" i="5"/>
  <c r="P8" s="1"/>
  <c r="D28"/>
  <c r="D26"/>
  <c r="D25"/>
  <c r="J24"/>
  <c r="I24"/>
  <c r="D23"/>
  <c r="D22"/>
  <c r="J21"/>
  <c r="I21"/>
  <c r="D20"/>
  <c r="D19"/>
  <c r="M9"/>
  <c r="F9"/>
  <c r="E9"/>
  <c r="O8"/>
  <c r="E8"/>
  <c r="Q30" i="4"/>
  <c r="P8" s="1"/>
  <c r="D28"/>
  <c r="D26"/>
  <c r="D25"/>
  <c r="J24"/>
  <c r="I24"/>
  <c r="D23"/>
  <c r="D22"/>
  <c r="J21"/>
  <c r="J9" s="1"/>
  <c r="J11" s="1"/>
  <c r="I21"/>
  <c r="D20"/>
  <c r="D19"/>
  <c r="M9"/>
  <c r="F9"/>
  <c r="E9"/>
  <c r="O8"/>
  <c r="E8"/>
  <c r="Q30" i="3"/>
  <c r="P8" s="1"/>
  <c r="D28"/>
  <c r="D26"/>
  <c r="D25"/>
  <c r="I24"/>
  <c r="D23"/>
  <c r="D22"/>
  <c r="J9"/>
  <c r="J11" s="1"/>
  <c r="I21"/>
  <c r="I8" s="1"/>
  <c r="D20"/>
  <c r="D19"/>
  <c r="M9"/>
  <c r="F9"/>
  <c r="E9"/>
  <c r="O8"/>
  <c r="E8"/>
  <c r="Q30" i="2"/>
  <c r="P8" s="1"/>
  <c r="D28"/>
  <c r="D26"/>
  <c r="D25"/>
  <c r="J24"/>
  <c r="I24"/>
  <c r="D23"/>
  <c r="D22"/>
  <c r="J21"/>
  <c r="J9" s="1"/>
  <c r="I21"/>
  <c r="I8" s="1"/>
  <c r="D20"/>
  <c r="D19"/>
  <c r="M9"/>
  <c r="F9"/>
  <c r="E9"/>
  <c r="O8"/>
  <c r="E8"/>
  <c r="Q30" i="1"/>
  <c r="P8" s="1"/>
  <c r="D28"/>
  <c r="D26"/>
  <c r="D25"/>
  <c r="J24"/>
  <c r="I24"/>
  <c r="D23"/>
  <c r="D22"/>
  <c r="J21"/>
  <c r="J9" s="1"/>
  <c r="I21"/>
  <c r="I8" s="1"/>
  <c r="D20"/>
  <c r="D19"/>
  <c r="M9"/>
  <c r="F9"/>
  <c r="E9"/>
  <c r="O8"/>
  <c r="E8"/>
  <c r="D21" i="11" l="1"/>
  <c r="D24" i="9"/>
  <c r="J8" i="12"/>
  <c r="D8" s="1"/>
  <c r="D21"/>
  <c r="D24"/>
  <c r="E8" i="19"/>
  <c r="E8" i="15"/>
  <c r="E8" i="16"/>
  <c r="E8" i="20"/>
  <c r="E8" i="18"/>
  <c r="E8" i="13"/>
  <c r="D21" i="9"/>
  <c r="J8" i="3"/>
  <c r="J8" i="11"/>
  <c r="D8" s="1"/>
  <c r="D24" i="10"/>
  <c r="D24" i="8"/>
  <c r="D21" i="7"/>
  <c r="I8"/>
  <c r="D24"/>
  <c r="D21" i="1"/>
  <c r="D24"/>
  <c r="D21" i="8"/>
  <c r="I8"/>
  <c r="D21" i="10"/>
  <c r="D24" i="6"/>
  <c r="J8"/>
  <c r="D8" s="1"/>
  <c r="I8" i="5"/>
  <c r="D21"/>
  <c r="J8" i="1"/>
  <c r="D8" s="1"/>
  <c r="J8" i="10"/>
  <c r="D8" s="1"/>
  <c r="J8" i="7"/>
  <c r="D24" i="3"/>
  <c r="D24" i="5"/>
  <c r="D24" i="11"/>
  <c r="J8" i="4"/>
  <c r="D8" s="1"/>
  <c r="D21"/>
  <c r="D21" i="3"/>
  <c r="D8"/>
  <c r="D24" i="4"/>
  <c r="J8" i="9"/>
  <c r="D8" s="1"/>
  <c r="D24" i="2"/>
  <c r="D21"/>
  <c r="J8"/>
  <c r="D8" s="1"/>
  <c r="H9" i="13"/>
  <c r="G9"/>
  <c r="H9" i="20"/>
  <c r="G9"/>
  <c r="H9" i="19"/>
  <c r="G9"/>
  <c r="H9" i="18"/>
  <c r="G9"/>
  <c r="H9" i="17"/>
  <c r="G9"/>
  <c r="H9" i="16"/>
  <c r="G9"/>
  <c r="H9" i="15"/>
  <c r="G9"/>
  <c r="J8" i="5" l="1"/>
  <c r="D8" s="1"/>
  <c r="J8" i="8"/>
  <c r="D8" s="1"/>
  <c r="D8" i="7"/>
  <c r="F12" i="13"/>
  <c r="M36"/>
  <c r="J36"/>
  <c r="I36"/>
  <c r="M35"/>
  <c r="J35"/>
  <c r="I35"/>
  <c r="M34"/>
  <c r="J34"/>
  <c r="I34"/>
  <c r="J28"/>
  <c r="I28"/>
  <c r="J26"/>
  <c r="I26"/>
  <c r="J25"/>
  <c r="I25"/>
  <c r="J23"/>
  <c r="I23"/>
  <c r="J22"/>
  <c r="I22"/>
  <c r="J20"/>
  <c r="I20"/>
  <c r="J19"/>
  <c r="M9"/>
  <c r="F15"/>
  <c r="F14"/>
  <c r="F13"/>
  <c r="F10"/>
  <c r="E17"/>
  <c r="E16"/>
  <c r="E15"/>
  <c r="E14"/>
  <c r="E13"/>
  <c r="E12"/>
  <c r="E11"/>
  <c r="E10"/>
  <c r="F12" i="20"/>
  <c r="F12" i="19"/>
  <c r="F12" i="18"/>
  <c r="F12" i="17"/>
  <c r="F12" i="16"/>
  <c r="F12" i="15"/>
  <c r="M36" i="20"/>
  <c r="J36"/>
  <c r="I36"/>
  <c r="M35"/>
  <c r="J35"/>
  <c r="I35"/>
  <c r="M34"/>
  <c r="J34"/>
  <c r="I34"/>
  <c r="J28"/>
  <c r="I28"/>
  <c r="J26"/>
  <c r="I26"/>
  <c r="J25"/>
  <c r="I25"/>
  <c r="J23"/>
  <c r="I23"/>
  <c r="J22"/>
  <c r="I22"/>
  <c r="J20"/>
  <c r="I20"/>
  <c r="M9"/>
  <c r="J19"/>
  <c r="F15"/>
  <c r="F14"/>
  <c r="F13"/>
  <c r="F10"/>
  <c r="E11"/>
  <c r="E12"/>
  <c r="E13"/>
  <c r="E14"/>
  <c r="E15"/>
  <c r="E16"/>
  <c r="E17"/>
  <c r="E10"/>
  <c r="J35" i="19"/>
  <c r="J36"/>
  <c r="I36"/>
  <c r="I35"/>
  <c r="J34"/>
  <c r="I34"/>
  <c r="J28"/>
  <c r="I28"/>
  <c r="J26"/>
  <c r="I26"/>
  <c r="J25"/>
  <c r="I25"/>
  <c r="J23"/>
  <c r="I23"/>
  <c r="J22"/>
  <c r="I22"/>
  <c r="J20"/>
  <c r="I20"/>
  <c r="M9"/>
  <c r="J19"/>
  <c r="F15"/>
  <c r="F14"/>
  <c r="F13"/>
  <c r="F10"/>
  <c r="E17"/>
  <c r="E16"/>
  <c r="E15"/>
  <c r="E14"/>
  <c r="E13"/>
  <c r="E12"/>
  <c r="E11"/>
  <c r="E10"/>
  <c r="I35" i="18"/>
  <c r="I36"/>
  <c r="J35"/>
  <c r="J36"/>
  <c r="J34"/>
  <c r="I34"/>
  <c r="Q30"/>
  <c r="I26"/>
  <c r="J26"/>
  <c r="I28"/>
  <c r="J28"/>
  <c r="J25"/>
  <c r="I25"/>
  <c r="I23"/>
  <c r="J23"/>
  <c r="J22"/>
  <c r="I22"/>
  <c r="I20"/>
  <c r="J20"/>
  <c r="M9"/>
  <c r="J19"/>
  <c r="F10"/>
  <c r="F14"/>
  <c r="F15"/>
  <c r="F13"/>
  <c r="E11"/>
  <c r="E12"/>
  <c r="E13"/>
  <c r="E14"/>
  <c r="E15"/>
  <c r="E16"/>
  <c r="E17"/>
  <c r="E10"/>
  <c r="I35" i="17"/>
  <c r="I36"/>
  <c r="J35"/>
  <c r="J36"/>
  <c r="J34"/>
  <c r="I34"/>
  <c r="I26"/>
  <c r="J26"/>
  <c r="I28"/>
  <c r="J28"/>
  <c r="J25"/>
  <c r="I25"/>
  <c r="I23"/>
  <c r="J23"/>
  <c r="J22"/>
  <c r="I22"/>
  <c r="I20"/>
  <c r="J20"/>
  <c r="M9"/>
  <c r="J19"/>
  <c r="F13"/>
  <c r="F14"/>
  <c r="F15"/>
  <c r="F10"/>
  <c r="E11"/>
  <c r="E12"/>
  <c r="E13"/>
  <c r="E14"/>
  <c r="E15"/>
  <c r="E16"/>
  <c r="E17"/>
  <c r="E10"/>
  <c r="J35" i="16"/>
  <c r="J36"/>
  <c r="I35"/>
  <c r="I36"/>
  <c r="J34"/>
  <c r="I34"/>
  <c r="I26"/>
  <c r="J26"/>
  <c r="I28"/>
  <c r="J28"/>
  <c r="J25"/>
  <c r="I25"/>
  <c r="I23"/>
  <c r="J23"/>
  <c r="J22"/>
  <c r="I22"/>
  <c r="I20"/>
  <c r="J20"/>
  <c r="M9"/>
  <c r="J19"/>
  <c r="F13"/>
  <c r="F14"/>
  <c r="F15"/>
  <c r="F10"/>
  <c r="E11"/>
  <c r="E12"/>
  <c r="E13"/>
  <c r="E14"/>
  <c r="E15"/>
  <c r="E16"/>
  <c r="E17"/>
  <c r="E10"/>
  <c r="F13" i="15"/>
  <c r="F14"/>
  <c r="F15"/>
  <c r="F10"/>
  <c r="E11"/>
  <c r="E12"/>
  <c r="E13"/>
  <c r="E14"/>
  <c r="E15"/>
  <c r="E16"/>
  <c r="E17"/>
  <c r="E10"/>
  <c r="I35"/>
  <c r="I36"/>
  <c r="J35"/>
  <c r="J36"/>
  <c r="J34"/>
  <c r="I34"/>
  <c r="I28"/>
  <c r="J28"/>
  <c r="I26"/>
  <c r="J26"/>
  <c r="J25"/>
  <c r="I25"/>
  <c r="I23"/>
  <c r="J23"/>
  <c r="J22"/>
  <c r="I22"/>
  <c r="I20"/>
  <c r="J20"/>
  <c r="M9"/>
  <c r="J19"/>
  <c r="Q30" i="20" l="1"/>
  <c r="I24" i="18"/>
  <c r="J24"/>
  <c r="D25" i="20"/>
  <c r="D22" i="18"/>
  <c r="D22" i="20"/>
  <c r="D25" i="18"/>
  <c r="J21"/>
  <c r="J9" s="1"/>
  <c r="I21" i="16"/>
  <c r="O8" i="18"/>
  <c r="D20" i="20"/>
  <c r="O8"/>
  <c r="D19" i="18"/>
  <c r="D23" i="20"/>
  <c r="D21" s="1"/>
  <c r="D20" i="18"/>
  <c r="D28"/>
  <c r="D20" i="17"/>
  <c r="I24"/>
  <c r="D25"/>
  <c r="Q30"/>
  <c r="P8" s="1"/>
  <c r="D23" i="18"/>
  <c r="D21" s="1"/>
  <c r="J24" i="15"/>
  <c r="D23" i="17"/>
  <c r="D28"/>
  <c r="O8"/>
  <c r="F9" i="18"/>
  <c r="I21"/>
  <c r="I8" s="1"/>
  <c r="P8"/>
  <c r="I21" i="20"/>
  <c r="D20" i="16"/>
  <c r="D26" i="17"/>
  <c r="J21" i="20"/>
  <c r="D28"/>
  <c r="P8"/>
  <c r="D22" i="17"/>
  <c r="I21"/>
  <c r="J21"/>
  <c r="D26" i="20"/>
  <c r="J24"/>
  <c r="J24" i="17"/>
  <c r="E9" i="20"/>
  <c r="F9" i="17"/>
  <c r="E9"/>
  <c r="F9" i="20"/>
  <c r="O8" i="16"/>
  <c r="D28"/>
  <c r="D26" i="13"/>
  <c r="E9" i="18"/>
  <c r="I24" i="16"/>
  <c r="I8" s="1"/>
  <c r="Q30"/>
  <c r="P8" s="1"/>
  <c r="Q30" i="19"/>
  <c r="P8" s="1"/>
  <c r="D26" i="16"/>
  <c r="J24"/>
  <c r="D23"/>
  <c r="D22"/>
  <c r="E9"/>
  <c r="F9"/>
  <c r="Q30" i="13"/>
  <c r="P8" s="1"/>
  <c r="D20" i="15"/>
  <c r="J24" i="19"/>
  <c r="D25"/>
  <c r="D22"/>
  <c r="I21"/>
  <c r="I24" i="20"/>
  <c r="I21" i="15"/>
  <c r="D20" i="19"/>
  <c r="D23"/>
  <c r="O8"/>
  <c r="I21" i="13"/>
  <c r="D28"/>
  <c r="J21" i="16"/>
  <c r="D28" i="19"/>
  <c r="J21" i="13"/>
  <c r="J24"/>
  <c r="D19" i="17"/>
  <c r="D26" i="18"/>
  <c r="D24" s="1"/>
  <c r="D19" i="16"/>
  <c r="D19" i="20"/>
  <c r="D23" i="15"/>
  <c r="D26"/>
  <c r="O8"/>
  <c r="D22" i="13"/>
  <c r="Q30" i="15"/>
  <c r="P8" s="1"/>
  <c r="O8" i="13"/>
  <c r="D20"/>
  <c r="D22" i="15"/>
  <c r="I24" i="13"/>
  <c r="D25"/>
  <c r="I24" i="19"/>
  <c r="D26"/>
  <c r="J21" i="15"/>
  <c r="J21" i="19"/>
  <c r="D23" i="13"/>
  <c r="D19" i="19"/>
  <c r="D19" i="13"/>
  <c r="F9"/>
  <c r="E9" i="19"/>
  <c r="F9"/>
  <c r="D28" i="15"/>
  <c r="E9" i="13"/>
  <c r="D25" i="16"/>
  <c r="F9" i="15"/>
  <c r="E9"/>
  <c r="D25"/>
  <c r="I24"/>
  <c r="D19"/>
  <c r="J8" i="18" l="1"/>
  <c r="J11"/>
  <c r="D24" i="20"/>
  <c r="D8" i="18"/>
  <c r="J9" i="15"/>
  <c r="D24" i="17"/>
  <c r="I8"/>
  <c r="D21"/>
  <c r="J9" i="20"/>
  <c r="I8"/>
  <c r="J9" i="17"/>
  <c r="D21" i="15"/>
  <c r="D24" i="13"/>
  <c r="J9" i="16"/>
  <c r="D24" i="19"/>
  <c r="D21"/>
  <c r="D24" i="16"/>
  <c r="D21"/>
  <c r="I8" i="13"/>
  <c r="I8" i="19"/>
  <c r="J9"/>
  <c r="J9" i="13"/>
  <c r="I8" i="15"/>
  <c r="D21" i="13"/>
  <c r="D24" i="15"/>
  <c r="J8" i="17" l="1"/>
  <c r="D8" s="1"/>
  <c r="J11"/>
  <c r="J8" i="16"/>
  <c r="D8" s="1"/>
  <c r="J11"/>
  <c r="J8" i="20"/>
  <c r="J11"/>
  <c r="J8" i="13"/>
  <c r="D8" s="1"/>
  <c r="J11"/>
  <c r="J8" i="15"/>
  <c r="J8" i="19"/>
  <c r="D8" s="1"/>
  <c r="J11"/>
  <c r="D8" i="15"/>
  <c r="D8" i="20"/>
</calcChain>
</file>

<file path=xl/sharedStrings.xml><?xml version="1.0" encoding="utf-8"?>
<sst xmlns="http://schemas.openxmlformats.org/spreadsheetml/2006/main" count="931" uniqueCount="61">
  <si>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</si>
  <si>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</si>
  <si>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</si>
  <si>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</si>
  <si>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</si>
  <si>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</si>
  <si>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</si>
  <si>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</si>
  <si>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</si>
  <si>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</si>
  <si>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</si>
  <si>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</si>
  <si>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</si>
  <si>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</si>
  <si>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</si>
  <si>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</si>
  <si>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</si>
  <si>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</si>
  <si>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</si>
  <si>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</si>
  <si>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</si>
  <si>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</si>
  <si>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</si>
  <si>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</si>
  <si>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</si>
  <si>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</si>
  <si>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</si>
  <si>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</si>
  <si>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</si>
  <si>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</si>
  <si>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</si>
  <si>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</si>
  <si>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</si>
  <si>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</si>
  <si>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</si>
  <si>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</si>
  <si>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</si>
  <si>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</si>
  <si>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</si>
  <si>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</si>
  <si>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</si>
  <si>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2019թ. հունվար ամսվա ընթացքում</t>
  </si>
  <si>
    <t>2019 թ. դեկտեմբեր ամսվա ընթացքում</t>
  </si>
  <si>
    <t>2019թ.  փետրվար ամսվա ընթացքում</t>
  </si>
  <si>
    <t>2019թ. մարտ ամսվա ընթացքում</t>
  </si>
  <si>
    <t>2019թ. ապրիլ ամսվա ընթացքում</t>
  </si>
  <si>
    <t>2019թ. մայիս ամսվա ընթացքում</t>
  </si>
  <si>
    <t>2019թ. հունիս ամսվա ընթացքում</t>
  </si>
  <si>
    <t>2019թ. հուլիս ամսվա ընթացքում</t>
  </si>
  <si>
    <t>2019թ. օգոստոս ամսվա ընթացքում</t>
  </si>
  <si>
    <t>2019թ. սեպտեմբեր ամսվա ընթացքում</t>
  </si>
  <si>
    <t>2019թ. հոկտեմբեր ամսվա ընթացքում</t>
  </si>
  <si>
    <t>2019թ. նոյեմբեր  ամսվա ընթացքում</t>
  </si>
  <si>
    <t>2019թ. ___________________ ամսվա ընթացքում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</si>
  <si>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</si>
  <si>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</si>
  <si>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</si>
  <si>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</si>
  <si>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Համ.աշխ.</t>
  </si>
  <si>
    <t>2019թ. 1-ին եռամսյակի    ընթացքում</t>
  </si>
  <si>
    <t>Ընդունելություն գլխավոր քարտուղարի մոտ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</si>
</sst>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sz val="10"/>
      <color rgb="FF00B050"/>
      <name val="Sylfaen"/>
      <family val="1"/>
    </font>
  </fonts>
  <fills count="13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  <fill>
      <patternFill patternType="darkUp">
        <fgColor theme="0" tint="-0.24994659260841701"/>
        <bgColor rgb="FFFFFF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left" vertical="center"/>
    </xf>
    <xf numFmtId="0" fontId="1" fillId="9" borderId="4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1" fillId="9" borderId="3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4" fillId="10" borderId="1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6" fillId="8" borderId="24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vertical="center"/>
    </xf>
    <xf numFmtId="0" fontId="8" fillId="5" borderId="16" xfId="0" applyFont="1" applyFill="1" applyBorder="1" applyAlignment="1">
      <alignment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8" fillId="5" borderId="38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41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1" fillId="2" borderId="58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6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60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60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6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6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8" fillId="5" borderId="42" xfId="0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 wrapText="1"/>
    </xf>
    <xf numFmtId="0" fontId="13" fillId="9" borderId="25" xfId="0" applyFont="1" applyFill="1" applyBorder="1" applyAlignment="1">
      <alignment horizontal="center" vertical="center" wrapText="1"/>
    </xf>
    <xf numFmtId="0" fontId="13" fillId="9" borderId="18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8" fillId="5" borderId="62" xfId="0" applyFont="1" applyFill="1" applyBorder="1" applyAlignment="1">
      <alignment vertical="center"/>
    </xf>
    <xf numFmtId="0" fontId="8" fillId="5" borderId="54" xfId="0" applyFont="1" applyFill="1" applyBorder="1" applyAlignment="1">
      <alignment vertical="center"/>
    </xf>
    <xf numFmtId="0" fontId="8" fillId="5" borderId="63" xfId="0" applyFont="1" applyFill="1" applyBorder="1" applyAlignment="1">
      <alignment horizontal="center" vertical="center"/>
    </xf>
    <xf numFmtId="0" fontId="8" fillId="5" borderId="65" xfId="0" applyFont="1" applyFill="1" applyBorder="1" applyAlignment="1">
      <alignment horizontal="center" vertical="center"/>
    </xf>
    <xf numFmtId="0" fontId="16" fillId="12" borderId="11" xfId="0" applyFont="1" applyFill="1" applyBorder="1" applyAlignment="1">
      <alignment horizontal="center" vertical="center"/>
    </xf>
    <xf numFmtId="0" fontId="2" fillId="12" borderId="1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8" fillId="8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4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" fillId="10" borderId="3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51" xfId="0" applyFont="1" applyFill="1" applyBorder="1" applyAlignment="1">
      <alignment horizontal="center" vertical="center"/>
    </xf>
    <xf numFmtId="0" fontId="8" fillId="9" borderId="52" xfId="0" applyFont="1" applyFill="1" applyBorder="1" applyAlignment="1">
      <alignment horizontal="center" vertical="center"/>
    </xf>
    <xf numFmtId="0" fontId="8" fillId="9" borderId="53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9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/>
    </xf>
    <xf numFmtId="0" fontId="1" fillId="9" borderId="55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45" xfId="0" applyFont="1" applyFill="1" applyBorder="1" applyAlignment="1">
      <alignment horizontal="center" vertical="center" wrapText="1"/>
    </xf>
    <xf numFmtId="0" fontId="1" fillId="9" borderId="49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3" fillId="9" borderId="37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/>
    </xf>
    <xf numFmtId="0" fontId="9" fillId="9" borderId="46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5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10" fillId="5" borderId="63" xfId="0" applyFont="1" applyFill="1" applyBorder="1" applyAlignment="1">
      <alignment horizontal="center" vertical="center"/>
    </xf>
    <xf numFmtId="0" fontId="10" fillId="5" borderId="64" xfId="0" applyFont="1" applyFill="1" applyBorder="1" applyAlignment="1">
      <alignment horizontal="center" vertical="center"/>
    </xf>
    <xf numFmtId="0" fontId="10" fillId="5" borderId="6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/>
    </xf>
    <xf numFmtId="0" fontId="1" fillId="9" borderId="38" xfId="0" applyFont="1" applyFill="1" applyBorder="1" applyAlignment="1">
      <alignment horizontal="center" vertical="center"/>
    </xf>
    <xf numFmtId="0" fontId="1" fillId="5" borderId="43" xfId="0" applyFont="1" applyFill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63" xfId="0" applyFont="1" applyFill="1" applyBorder="1" applyAlignment="1">
      <alignment horizontal="center" vertical="center"/>
    </xf>
    <xf numFmtId="0" fontId="8" fillId="5" borderId="64" xfId="0" applyFont="1" applyFill="1" applyBorder="1" applyAlignment="1">
      <alignment horizontal="center" vertical="center"/>
    </xf>
    <xf numFmtId="0" fontId="8" fillId="5" borderId="65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 wrapText="1"/>
    </xf>
    <xf numFmtId="0" fontId="13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10" borderId="2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9" borderId="5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40"/>
  <sheetViews>
    <sheetView topLeftCell="A16" zoomScale="91" zoomScaleNormal="91" workbookViewId="0">
      <selection activeCell="C36" sqref="C36:F36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20" width="9.140625" style="2"/>
    <col min="21" max="21" width="9" style="2" customWidth="1"/>
    <col min="22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41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39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137" t="s">
        <v>23</v>
      </c>
      <c r="F7" s="138" t="s">
        <v>22</v>
      </c>
      <c r="G7" s="139" t="s">
        <v>39</v>
      </c>
      <c r="H7" s="14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4888</v>
      </c>
      <c r="E8" s="253">
        <f>IF(F12=0,F10+F13+F14+F15+E11+E12+E16+E17,F10+F13+F14+F15+E11+F12+E16+E17)</f>
        <v>153</v>
      </c>
      <c r="F8" s="254"/>
      <c r="G8" s="141"/>
      <c r="H8" s="142"/>
      <c r="I8" s="143">
        <f>I20+I21+I24</f>
        <v>3303</v>
      </c>
      <c r="J8" s="262">
        <f>J9+M9</f>
        <v>1415</v>
      </c>
      <c r="K8" s="263"/>
      <c r="L8" s="263"/>
      <c r="M8" s="263"/>
      <c r="N8" s="264"/>
      <c r="O8" s="144">
        <f>O28+O29</f>
        <v>17</v>
      </c>
      <c r="P8" s="255">
        <f>P30+Q30</f>
        <v>911</v>
      </c>
      <c r="Q8" s="256"/>
    </row>
    <row r="9" spans="2:17" ht="18.75" customHeight="1">
      <c r="B9" s="251"/>
      <c r="C9" s="252"/>
      <c r="D9" s="77"/>
      <c r="E9" s="79">
        <f>SUM(E10:E17)</f>
        <v>112</v>
      </c>
      <c r="F9" s="77">
        <f>SUM(F10:F17)</f>
        <v>56</v>
      </c>
      <c r="G9" s="95">
        <v>11</v>
      </c>
      <c r="H9" s="96">
        <v>6</v>
      </c>
      <c r="I9" s="210"/>
      <c r="J9" s="270">
        <f>J19+J20+J21+J24</f>
        <v>1049</v>
      </c>
      <c r="K9" s="271"/>
      <c r="L9" s="272"/>
      <c r="M9" s="265">
        <f>M19</f>
        <v>366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>
        <v>5</v>
      </c>
      <c r="F10" s="70">
        <v>34</v>
      </c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>
        <v>21</v>
      </c>
      <c r="F11" s="100"/>
      <c r="G11" s="216"/>
      <c r="H11" s="216"/>
      <c r="I11" s="210"/>
      <c r="J11" s="116">
        <f>J9-K11-L11</f>
        <v>961</v>
      </c>
      <c r="K11" s="4">
        <v>35</v>
      </c>
      <c r="L11" s="4">
        <v>53</v>
      </c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>
        <v>0</v>
      </c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>
        <v>9</v>
      </c>
      <c r="F13" s="70">
        <v>20</v>
      </c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>
        <v>0</v>
      </c>
      <c r="F14" s="70">
        <v>0</v>
      </c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>
        <v>1</v>
      </c>
      <c r="F15" s="70">
        <v>2</v>
      </c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>
        <v>2</v>
      </c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v>74</v>
      </c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871</v>
      </c>
      <c r="E19" s="175"/>
      <c r="F19" s="175"/>
      <c r="G19" s="175"/>
      <c r="H19" s="175"/>
      <c r="I19" s="109"/>
      <c r="J19" s="110">
        <v>252</v>
      </c>
      <c r="K19" s="201"/>
      <c r="L19" s="150"/>
      <c r="M19" s="4">
        <v>366</v>
      </c>
      <c r="N19" s="111">
        <v>253</v>
      </c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2760</v>
      </c>
      <c r="E20" s="49"/>
      <c r="F20" s="49"/>
      <c r="G20" s="49"/>
      <c r="H20" s="49"/>
      <c r="I20" s="113">
        <v>2045</v>
      </c>
      <c r="J20" s="110">
        <v>715</v>
      </c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1246</v>
      </c>
      <c r="E21" s="49"/>
      <c r="F21" s="49"/>
      <c r="G21" s="49"/>
      <c r="H21" s="49"/>
      <c r="I21" s="115">
        <f>I22+I23</f>
        <v>1212</v>
      </c>
      <c r="J21" s="116">
        <f>J22+J23</f>
        <v>34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72</v>
      </c>
      <c r="E22" s="49"/>
      <c r="F22" s="49"/>
      <c r="G22" s="49"/>
      <c r="H22" s="49"/>
      <c r="I22" s="119">
        <v>41</v>
      </c>
      <c r="J22" s="23">
        <v>31</v>
      </c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1174</v>
      </c>
      <c r="E23" s="49"/>
      <c r="F23" s="49"/>
      <c r="G23" s="49"/>
      <c r="H23" s="49"/>
      <c r="I23" s="119">
        <v>1171</v>
      </c>
      <c r="J23" s="23">
        <v>3</v>
      </c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94</v>
      </c>
      <c r="E24" s="49"/>
      <c r="F24" s="49"/>
      <c r="G24" s="49"/>
      <c r="H24" s="49"/>
      <c r="I24" s="115">
        <f>I25+I26</f>
        <v>46</v>
      </c>
      <c r="J24" s="116">
        <f>J25+J26</f>
        <v>48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94</v>
      </c>
      <c r="E25" s="49"/>
      <c r="F25" s="49"/>
      <c r="G25" s="49"/>
      <c r="H25" s="49"/>
      <c r="I25" s="119">
        <v>46</v>
      </c>
      <c r="J25" s="23">
        <v>48</v>
      </c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>
        <v>0</v>
      </c>
      <c r="J26" s="23">
        <v>0</v>
      </c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395</v>
      </c>
      <c r="E28" s="175"/>
      <c r="F28" s="175"/>
      <c r="G28" s="49"/>
      <c r="H28" s="49"/>
      <c r="I28" s="126">
        <v>178</v>
      </c>
      <c r="J28" s="127">
        <v>211</v>
      </c>
      <c r="K28" s="172"/>
      <c r="L28" s="173"/>
      <c r="M28" s="173"/>
      <c r="N28" s="174"/>
      <c r="O28" s="128">
        <v>6</v>
      </c>
      <c r="P28" s="53"/>
      <c r="Q28" s="129">
        <v>256</v>
      </c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>
        <v>11</v>
      </c>
      <c r="P29" s="53"/>
      <c r="Q29" s="131">
        <v>22</v>
      </c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v>633</v>
      </c>
      <c r="Q30" s="133">
        <f>Q28+Q29</f>
        <v>278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v>0</v>
      </c>
      <c r="J34" s="183">
        <v>0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v>1</v>
      </c>
      <c r="J35" s="183">
        <v>3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60</v>
      </c>
      <c r="D36" s="168"/>
      <c r="E36" s="168"/>
      <c r="F36" s="168"/>
      <c r="G36" s="50"/>
      <c r="H36" s="55"/>
      <c r="I36" s="41">
        <v>0</v>
      </c>
      <c r="J36" s="169">
        <v>0</v>
      </c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8:N8"/>
    <mergeCell ref="P9:P17"/>
    <mergeCell ref="M9:N9"/>
    <mergeCell ref="J7:L7"/>
    <mergeCell ref="J9:L9"/>
    <mergeCell ref="Q9:Q17"/>
    <mergeCell ref="K28:N28"/>
    <mergeCell ref="K19:K26"/>
    <mergeCell ref="J18:K18"/>
    <mergeCell ref="K27:N27"/>
    <mergeCell ref="B18:C18"/>
    <mergeCell ref="B1:Q1"/>
    <mergeCell ref="B2:Q2"/>
    <mergeCell ref="B3:Q3"/>
    <mergeCell ref="E5:O5"/>
    <mergeCell ref="P5:Q7"/>
    <mergeCell ref="E6:F6"/>
    <mergeCell ref="I6:I7"/>
    <mergeCell ref="J6:N6"/>
    <mergeCell ref="O6:O7"/>
    <mergeCell ref="M7:N7"/>
    <mergeCell ref="D5:D7"/>
    <mergeCell ref="G6:H6"/>
    <mergeCell ref="B5:C9"/>
    <mergeCell ref="E8:F8"/>
    <mergeCell ref="P8:Q8"/>
    <mergeCell ref="B13:D13"/>
    <mergeCell ref="B14:D14"/>
    <mergeCell ref="B15:D15"/>
    <mergeCell ref="B16:D16"/>
    <mergeCell ref="B17:D17"/>
    <mergeCell ref="E27:H27"/>
    <mergeCell ref="B28:C28"/>
    <mergeCell ref="E28:F28"/>
    <mergeCell ref="I9:I17"/>
    <mergeCell ref="O19:O26"/>
    <mergeCell ref="O9:O17"/>
    <mergeCell ref="G10:H17"/>
    <mergeCell ref="B20:C20"/>
    <mergeCell ref="B22:B23"/>
    <mergeCell ref="B25:B26"/>
    <mergeCell ref="B19:C19"/>
    <mergeCell ref="E19:H19"/>
    <mergeCell ref="E18:H18"/>
    <mergeCell ref="B10:D10"/>
    <mergeCell ref="B11:D11"/>
    <mergeCell ref="B12:D12"/>
    <mergeCell ref="J33:M33"/>
    <mergeCell ref="N33:Q33"/>
    <mergeCell ref="Q19:Q26"/>
    <mergeCell ref="M20:M26"/>
    <mergeCell ref="N20:N26"/>
    <mergeCell ref="P19:P26"/>
    <mergeCell ref="C36:F36"/>
    <mergeCell ref="J36:M36"/>
    <mergeCell ref="N36:Q36"/>
    <mergeCell ref="E29:F29"/>
    <mergeCell ref="I29:N29"/>
    <mergeCell ref="E30:F30"/>
    <mergeCell ref="I30:N30"/>
    <mergeCell ref="C35:F35"/>
    <mergeCell ref="J35:M35"/>
    <mergeCell ref="N35:Q35"/>
    <mergeCell ref="C34:F34"/>
    <mergeCell ref="J34:M34"/>
    <mergeCell ref="N34:Q34"/>
    <mergeCell ref="E31:F31"/>
    <mergeCell ref="I31:N31"/>
    <mergeCell ref="B33:F33"/>
  </mergeCells>
  <pageMargins left="0" right="0" top="0" bottom="0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51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D5:D7"/>
    <mergeCell ref="I9:I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8:C28"/>
    <mergeCell ref="B1:Q1"/>
    <mergeCell ref="B20:C20"/>
    <mergeCell ref="O9:O17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E30:F30"/>
    <mergeCell ref="I30:N30"/>
    <mergeCell ref="E31:F31"/>
    <mergeCell ref="I31:N31"/>
    <mergeCell ref="O19:O26"/>
    <mergeCell ref="E27:H27"/>
    <mergeCell ref="E28:F28"/>
    <mergeCell ref="E29:F29"/>
    <mergeCell ref="I29:N29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O6:O7"/>
    <mergeCell ref="M7:N7"/>
    <mergeCell ref="E8:F8"/>
    <mergeCell ref="P8:Q8"/>
    <mergeCell ref="J7:L7"/>
    <mergeCell ref="P9:P17"/>
    <mergeCell ref="Q9:Q17"/>
    <mergeCell ref="J8:N8"/>
    <mergeCell ref="M9:N9"/>
    <mergeCell ref="J9:L9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52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D5:D7"/>
    <mergeCell ref="I9:I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8:C28"/>
    <mergeCell ref="B1:Q1"/>
    <mergeCell ref="B20:C20"/>
    <mergeCell ref="O9:O17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E30:F30"/>
    <mergeCell ref="I30:N30"/>
    <mergeCell ref="E31:F31"/>
    <mergeCell ref="I31:N31"/>
    <mergeCell ref="O19:O26"/>
    <mergeCell ref="E27:H27"/>
    <mergeCell ref="E28:F28"/>
    <mergeCell ref="E29:F29"/>
    <mergeCell ref="I29:N29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O6:O7"/>
    <mergeCell ref="M7:N7"/>
    <mergeCell ref="E8:F8"/>
    <mergeCell ref="P8:Q8"/>
    <mergeCell ref="J7:L7"/>
    <mergeCell ref="P9:P17"/>
    <mergeCell ref="Q9:Q17"/>
    <mergeCell ref="J8:N8"/>
    <mergeCell ref="M9:N9"/>
    <mergeCell ref="J9:L9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42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K27:N27"/>
    <mergeCell ref="E30:F30"/>
    <mergeCell ref="I30:N30"/>
    <mergeCell ref="E8:F8"/>
    <mergeCell ref="J7:L7"/>
    <mergeCell ref="E31:F31"/>
    <mergeCell ref="I31:N31"/>
    <mergeCell ref="E27:H27"/>
    <mergeCell ref="K28:N28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D5:D7"/>
    <mergeCell ref="J8:N8"/>
    <mergeCell ref="M9:N9"/>
    <mergeCell ref="P8:Q8"/>
    <mergeCell ref="P9:P17"/>
    <mergeCell ref="Q9:Q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I9:I17"/>
    <mergeCell ref="O9:O17"/>
    <mergeCell ref="B18:C18"/>
    <mergeCell ref="E18:H18"/>
    <mergeCell ref="B19:C19"/>
    <mergeCell ref="E19:H19"/>
    <mergeCell ref="O19:O26"/>
    <mergeCell ref="B20:C20"/>
    <mergeCell ref="J18:K18"/>
    <mergeCell ref="K19:K26"/>
    <mergeCell ref="J9:L9"/>
    <mergeCell ref="P19:P26"/>
    <mergeCell ref="Q19:Q26"/>
    <mergeCell ref="M20:M26"/>
    <mergeCell ref="N20:N26"/>
    <mergeCell ref="B22:B23"/>
    <mergeCell ref="B25:B26"/>
    <mergeCell ref="B28:C28"/>
    <mergeCell ref="E28:F28"/>
    <mergeCell ref="E29:F29"/>
    <mergeCell ref="I29:N29"/>
    <mergeCell ref="C36:F36"/>
    <mergeCell ref="J36:M36"/>
    <mergeCell ref="N36:Q36"/>
    <mergeCell ref="J34:M34"/>
    <mergeCell ref="N34:Q34"/>
    <mergeCell ref="C35:F35"/>
    <mergeCell ref="J35:M35"/>
    <mergeCell ref="N35:Q35"/>
    <mergeCell ref="C34:F34"/>
    <mergeCell ref="B33:F33"/>
    <mergeCell ref="J33:M33"/>
    <mergeCell ref="N33:Q33"/>
  </mergeCells>
  <printOptions horizontalCentered="1"/>
  <pageMargins left="0" right="0" top="0" bottom="0" header="0.3" footer="0.3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B1:Q40"/>
  <sheetViews>
    <sheetView workbookViewId="0">
      <selection activeCell="B2" sqref="B2:Q2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24" width="9.42578125" style="2" customWidth="1"/>
    <col min="25" max="25" width="11.7109375" style="2" customWidth="1"/>
    <col min="26" max="26" width="12.7109375" style="2" customWidth="1"/>
    <col min="27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59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191" t="s">
        <v>19</v>
      </c>
      <c r="J6" s="234" t="s">
        <v>20</v>
      </c>
      <c r="K6" s="238"/>
      <c r="L6" s="238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80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E8+I8+J9+M9+O8</f>
        <v>18100</v>
      </c>
      <c r="E8" s="273">
        <f>'Մ-01'!E8:F8+'Մ-02'!E8:F8+'Մ-03'!E8:F8</f>
        <v>976</v>
      </c>
      <c r="F8" s="281"/>
      <c r="G8" s="83"/>
      <c r="H8" s="84"/>
      <c r="I8" s="136">
        <f>I20+I21+I24</f>
        <v>9965</v>
      </c>
      <c r="J8" s="275">
        <f>J9+M9</f>
        <v>7113</v>
      </c>
      <c r="K8" s="276"/>
      <c r="L8" s="276"/>
      <c r="M8" s="276"/>
      <c r="N8" s="277"/>
      <c r="O8" s="94">
        <f>O28+O29</f>
        <v>46</v>
      </c>
      <c r="P8" s="255">
        <f>P30+Q30</f>
        <v>6266</v>
      </c>
      <c r="Q8" s="256"/>
    </row>
    <row r="9" spans="2:17" ht="18.75" customHeight="1">
      <c r="B9" s="251"/>
      <c r="C9" s="252"/>
      <c r="D9" s="78"/>
      <c r="E9" s="88">
        <f>SUM(E10:E17)</f>
        <v>774</v>
      </c>
      <c r="F9" s="73">
        <f>SUM(F10:F17)</f>
        <v>270</v>
      </c>
      <c r="G9" s="74">
        <f>SUM('Մ-01:Մ-03'!G9)</f>
        <v>48</v>
      </c>
      <c r="H9" s="75">
        <f>SUM('Մ-01:Մ-03'!H9)</f>
        <v>18</v>
      </c>
      <c r="I9" s="215"/>
      <c r="J9" s="270">
        <f>J19+J20+J21+J24</f>
        <v>5474</v>
      </c>
      <c r="K9" s="271"/>
      <c r="L9" s="272"/>
      <c r="M9" s="265">
        <f>M19</f>
        <v>1639</v>
      </c>
      <c r="N9" s="266"/>
      <c r="O9" s="212"/>
      <c r="P9" s="204"/>
      <c r="Q9" s="198"/>
    </row>
    <row r="10" spans="2:17" ht="15.75" customHeight="1">
      <c r="B10" s="220" t="s">
        <v>28</v>
      </c>
      <c r="C10" s="221"/>
      <c r="D10" s="222"/>
      <c r="E10" s="45">
        <f>SUM('Մ-01:Մ-03'!E10)</f>
        <v>30</v>
      </c>
      <c r="F10" s="26">
        <f>SUM('Մ-01:Մ-03'!F10)</f>
        <v>108</v>
      </c>
      <c r="G10" s="282"/>
      <c r="H10" s="212"/>
      <c r="I10" s="288"/>
      <c r="J10" s="43" t="s">
        <v>54</v>
      </c>
      <c r="K10" s="149" t="s">
        <v>55</v>
      </c>
      <c r="L10" s="149" t="s">
        <v>58</v>
      </c>
      <c r="M10" s="134"/>
      <c r="N10" s="163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45">
        <f>SUM('Մ-01:Մ-03'!E11)</f>
        <v>68</v>
      </c>
      <c r="F11" s="31"/>
      <c r="G11" s="283"/>
      <c r="H11" s="213"/>
      <c r="I11" s="288"/>
      <c r="J11" s="116">
        <f>J9-K11</f>
        <v>5353</v>
      </c>
      <c r="K11" s="4">
        <f>SUM('Մ-01:Մ-03'!K11)</f>
        <v>121</v>
      </c>
      <c r="L11" s="4">
        <f>SUM('Մ-01:Մ-03'!L11)</f>
        <v>222</v>
      </c>
      <c r="M11" s="134"/>
      <c r="N11" s="163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45">
        <f>SUM('Մ-01:Մ-03'!E12)</f>
        <v>0</v>
      </c>
      <c r="F12" s="72">
        <f>SUM('Մ-01:Մ-03'!F12)</f>
        <v>0</v>
      </c>
      <c r="G12" s="283"/>
      <c r="H12" s="213"/>
      <c r="I12" s="288"/>
      <c r="J12" s="164"/>
      <c r="K12" s="134"/>
      <c r="L12" s="134"/>
      <c r="M12" s="134"/>
      <c r="N12" s="163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45">
        <f>SUM('Մ-01:Մ-03'!E13)</f>
        <v>16</v>
      </c>
      <c r="F13" s="26">
        <f>SUM('Մ-01:Մ-03'!F13)</f>
        <v>36</v>
      </c>
      <c r="G13" s="283"/>
      <c r="H13" s="213"/>
      <c r="I13" s="288"/>
      <c r="J13" s="164"/>
      <c r="K13" s="134"/>
      <c r="L13" s="134"/>
      <c r="M13" s="134"/>
      <c r="N13" s="163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45">
        <f>SUM('Մ-01:Մ-03'!E14)</f>
        <v>9</v>
      </c>
      <c r="F14" s="26">
        <f>SUM('Մ-01:Մ-03'!F14)</f>
        <v>72</v>
      </c>
      <c r="G14" s="283"/>
      <c r="H14" s="213"/>
      <c r="I14" s="288"/>
      <c r="J14" s="164"/>
      <c r="K14" s="134"/>
      <c r="L14" s="134"/>
      <c r="M14" s="134"/>
      <c r="N14" s="163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45">
        <f>SUM('Մ-01:Մ-03'!E15)</f>
        <v>13</v>
      </c>
      <c r="F15" s="26">
        <f>SUM('Մ-01:Մ-03'!F15)</f>
        <v>54</v>
      </c>
      <c r="G15" s="283"/>
      <c r="H15" s="213"/>
      <c r="I15" s="288"/>
      <c r="J15" s="164"/>
      <c r="K15" s="134"/>
      <c r="L15" s="134"/>
      <c r="M15" s="134"/>
      <c r="N15" s="163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45">
        <f>SUM('Մ-01:Մ-03'!E16)</f>
        <v>15</v>
      </c>
      <c r="F16" s="31"/>
      <c r="G16" s="283"/>
      <c r="H16" s="213"/>
      <c r="I16" s="288"/>
      <c r="J16" s="164"/>
      <c r="K16" s="134"/>
      <c r="L16" s="134"/>
      <c r="M16" s="134"/>
      <c r="N16" s="163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8">
        <f>SUM('Մ-01:Մ-03'!E17)</f>
        <v>623</v>
      </c>
      <c r="F17" s="66"/>
      <c r="G17" s="284"/>
      <c r="H17" s="285"/>
      <c r="I17" s="177"/>
      <c r="J17" s="165"/>
      <c r="K17" s="135"/>
      <c r="L17" s="135"/>
      <c r="M17" s="135"/>
      <c r="N17" s="166"/>
      <c r="O17" s="214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159"/>
      <c r="J18" s="257"/>
      <c r="K18" s="258"/>
      <c r="L18" s="157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3802</v>
      </c>
      <c r="E19" s="175"/>
      <c r="F19" s="175"/>
      <c r="G19" s="175"/>
      <c r="H19" s="180"/>
      <c r="I19" s="160"/>
      <c r="J19" s="110">
        <f>SUM('Մ-01:Մ-03'!J19)</f>
        <v>1178</v>
      </c>
      <c r="K19" s="201"/>
      <c r="L19" s="154"/>
      <c r="M19" s="4">
        <f>SUM('Մ-01:Մ-03'!M19)</f>
        <v>1639</v>
      </c>
      <c r="N19" s="111">
        <f>SUM('Մ-01:Մ-03'!N19)</f>
        <v>985</v>
      </c>
      <c r="O19" s="212"/>
      <c r="P19" s="204"/>
      <c r="Q19" s="198"/>
    </row>
    <row r="20" spans="2:17" ht="29.25" customHeight="1">
      <c r="B20" s="208" t="s">
        <v>12</v>
      </c>
      <c r="C20" s="287"/>
      <c r="D20" s="34">
        <f>I20+J20</f>
        <v>10817</v>
      </c>
      <c r="E20" s="49"/>
      <c r="F20" s="49"/>
      <c r="G20" s="49"/>
      <c r="H20" s="52"/>
      <c r="I20" s="158">
        <f>SUM('Մ-01:Մ-03'!I20)</f>
        <v>6807</v>
      </c>
      <c r="J20" s="110">
        <f>SUM('Մ-01:Մ-03'!J20)</f>
        <v>4010</v>
      </c>
      <c r="K20" s="202"/>
      <c r="L20" s="155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27"/>
      <c r="D21" s="34">
        <f>SUM(D22:D23)</f>
        <v>3089</v>
      </c>
      <c r="E21" s="49"/>
      <c r="F21" s="49"/>
      <c r="G21" s="49"/>
      <c r="H21" s="52"/>
      <c r="I21" s="161">
        <f>I22+I23</f>
        <v>2979</v>
      </c>
      <c r="J21" s="116">
        <f>J22+J23</f>
        <v>110</v>
      </c>
      <c r="K21" s="202"/>
      <c r="L21" s="155"/>
      <c r="M21" s="202"/>
      <c r="N21" s="199"/>
      <c r="O21" s="213"/>
      <c r="P21" s="205"/>
      <c r="Q21" s="199"/>
    </row>
    <row r="22" spans="2:17">
      <c r="B22" s="218"/>
      <c r="C22" s="9" t="s">
        <v>4</v>
      </c>
      <c r="D22" s="37">
        <f>I22+J22</f>
        <v>277</v>
      </c>
      <c r="E22" s="49"/>
      <c r="F22" s="49"/>
      <c r="G22" s="49"/>
      <c r="H22" s="52"/>
      <c r="I22" s="162">
        <f>SUM('Մ-01:Մ-03'!I22)</f>
        <v>172</v>
      </c>
      <c r="J22" s="23">
        <f>SUM('Մ-01:Մ-03'!J22)</f>
        <v>105</v>
      </c>
      <c r="K22" s="202"/>
      <c r="L22" s="155"/>
      <c r="M22" s="202"/>
      <c r="N22" s="199"/>
      <c r="O22" s="213"/>
      <c r="P22" s="205"/>
      <c r="Q22" s="199"/>
    </row>
    <row r="23" spans="2:17">
      <c r="B23" s="218"/>
      <c r="C23" s="9" t="s">
        <v>5</v>
      </c>
      <c r="D23" s="37">
        <f>I23+J23</f>
        <v>2812</v>
      </c>
      <c r="E23" s="49"/>
      <c r="F23" s="49"/>
      <c r="G23" s="49"/>
      <c r="H23" s="52"/>
      <c r="I23" s="162">
        <f>SUM('Մ-01:Մ-03'!I23)</f>
        <v>2807</v>
      </c>
      <c r="J23" s="23">
        <f>SUM('Մ-01:Մ-03'!J23)</f>
        <v>5</v>
      </c>
      <c r="K23" s="202"/>
      <c r="L23" s="155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27"/>
      <c r="D24" s="34">
        <f>D25+D26</f>
        <v>355</v>
      </c>
      <c r="E24" s="49"/>
      <c r="F24" s="49"/>
      <c r="G24" s="49"/>
      <c r="H24" s="52"/>
      <c r="I24" s="161">
        <f>I25+I26</f>
        <v>179</v>
      </c>
      <c r="J24" s="116">
        <f>J25+J26</f>
        <v>176</v>
      </c>
      <c r="K24" s="202"/>
      <c r="L24" s="155"/>
      <c r="M24" s="202"/>
      <c r="N24" s="199"/>
      <c r="O24" s="213"/>
      <c r="P24" s="205"/>
      <c r="Q24" s="199"/>
    </row>
    <row r="25" spans="2:17">
      <c r="B25" s="218"/>
      <c r="C25" s="9" t="s">
        <v>4</v>
      </c>
      <c r="D25" s="37">
        <f t="shared" ref="D25:D26" si="0">I25+J25</f>
        <v>352</v>
      </c>
      <c r="E25" s="49"/>
      <c r="F25" s="49"/>
      <c r="G25" s="49"/>
      <c r="H25" s="52"/>
      <c r="I25" s="162">
        <f>SUM('Մ-01:Մ-03'!I25)</f>
        <v>176</v>
      </c>
      <c r="J25" s="23">
        <f>SUM('Մ-01:Մ-03'!J25)</f>
        <v>176</v>
      </c>
      <c r="K25" s="202"/>
      <c r="L25" s="155"/>
      <c r="M25" s="202"/>
      <c r="N25" s="199"/>
      <c r="O25" s="213"/>
      <c r="P25" s="205"/>
      <c r="Q25" s="199"/>
    </row>
    <row r="26" spans="2:17">
      <c r="B26" s="218"/>
      <c r="C26" s="9" t="s">
        <v>5</v>
      </c>
      <c r="D26" s="37">
        <f t="shared" si="0"/>
        <v>3</v>
      </c>
      <c r="E26" s="49"/>
      <c r="F26" s="49"/>
      <c r="G26" s="49"/>
      <c r="H26" s="52"/>
      <c r="I26" s="162">
        <f>SUM('Մ-01:Մ-03'!I26)</f>
        <v>3</v>
      </c>
      <c r="J26" s="23">
        <f>SUM('Մ-01:Մ-03'!J26)</f>
        <v>0</v>
      </c>
      <c r="K26" s="203"/>
      <c r="L26" s="156"/>
      <c r="M26" s="203"/>
      <c r="N26" s="200"/>
      <c r="O26" s="214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07"/>
      <c r="I27" s="13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1313</v>
      </c>
      <c r="E28" s="175"/>
      <c r="F28" s="175"/>
      <c r="G28" s="49"/>
      <c r="H28" s="49"/>
      <c r="I28" s="162">
        <f>SUM('Մ-01:Մ-03'!I28)</f>
        <v>642</v>
      </c>
      <c r="J28" s="127">
        <f>SUM('Մ-01:Մ-03'!J28)</f>
        <v>658</v>
      </c>
      <c r="K28" s="172"/>
      <c r="L28" s="173"/>
      <c r="M28" s="173"/>
      <c r="N28" s="174"/>
      <c r="O28" s="128">
        <f>SUM('Մ-01:Մ-03'!O28)</f>
        <v>13</v>
      </c>
      <c r="P28" s="49"/>
      <c r="Q28" s="22">
        <f>SUM('Մ-01:Մ-03'!Q28)</f>
        <v>934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7"/>
      <c r="K29" s="177"/>
      <c r="L29" s="177"/>
      <c r="M29" s="177"/>
      <c r="N29" s="178"/>
      <c r="O29" s="22">
        <f>SUM('Մ-01:Մ-03'!O29)</f>
        <v>33</v>
      </c>
      <c r="P29" s="49"/>
      <c r="Q29" s="22">
        <f>SUM('Մ-01:Մ-03'!Q29)</f>
        <v>296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48"/>
      <c r="P30" s="5">
        <f>SUM('Մ-01:Մ-03'!P30)</f>
        <v>5036</v>
      </c>
      <c r="Q30" s="67">
        <f>Q28+Q29</f>
        <v>1230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f>SUM('Մ-01:Մ-03'!I34)</f>
        <v>2</v>
      </c>
      <c r="J34" s="183">
        <f>SUM('Մ-01:Մ-03'!J34)</f>
        <v>17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f>SUM('Մ-01:Մ-03'!I35)</f>
        <v>14</v>
      </c>
      <c r="J35" s="183">
        <f>SUM('Մ-01:Մ-03'!J35)</f>
        <v>24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7">
        <f>SUM('Մ-01:Մ-03'!I36)</f>
        <v>0</v>
      </c>
      <c r="J36" s="183">
        <f>SUM('Մ-01:Մ-03'!J36)</f>
        <v>0</v>
      </c>
      <c r="K36" s="184"/>
      <c r="L36" s="184"/>
      <c r="M36" s="185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K27:N27"/>
    <mergeCell ref="J8:N8"/>
    <mergeCell ref="M9:N9"/>
    <mergeCell ref="J7:L7"/>
    <mergeCell ref="J9:L9"/>
    <mergeCell ref="D5:D7"/>
    <mergeCell ref="C36:F36"/>
    <mergeCell ref="J36:M36"/>
    <mergeCell ref="B20:C20"/>
    <mergeCell ref="N36:Q36"/>
    <mergeCell ref="C35:F35"/>
    <mergeCell ref="J35:M35"/>
    <mergeCell ref="N35:Q35"/>
    <mergeCell ref="P19:P26"/>
    <mergeCell ref="Q19:Q26"/>
    <mergeCell ref="B22:B23"/>
    <mergeCell ref="B25:B26"/>
    <mergeCell ref="M20:M26"/>
    <mergeCell ref="N20:N26"/>
    <mergeCell ref="O19:O26"/>
    <mergeCell ref="C34:F34"/>
    <mergeCell ref="N34:Q34"/>
    <mergeCell ref="B33:F33"/>
    <mergeCell ref="J33:M33"/>
    <mergeCell ref="N33:Q33"/>
    <mergeCell ref="O9:O17"/>
    <mergeCell ref="B18:C18"/>
    <mergeCell ref="E18:H18"/>
    <mergeCell ref="B19:C19"/>
    <mergeCell ref="E19:H19"/>
    <mergeCell ref="E27:H27"/>
    <mergeCell ref="B28:C28"/>
    <mergeCell ref="E28:F28"/>
    <mergeCell ref="I9:I17"/>
    <mergeCell ref="J18:K18"/>
    <mergeCell ref="K19:K26"/>
    <mergeCell ref="K28:N28"/>
    <mergeCell ref="P8:Q8"/>
    <mergeCell ref="P9:P17"/>
    <mergeCell ref="Q9:Q17"/>
    <mergeCell ref="B10:D10"/>
    <mergeCell ref="J34:M34"/>
    <mergeCell ref="E8:F8"/>
    <mergeCell ref="I29:N29"/>
    <mergeCell ref="G10:H17"/>
    <mergeCell ref="B11:D11"/>
    <mergeCell ref="B12:D12"/>
    <mergeCell ref="B13:D13"/>
    <mergeCell ref="B14:D14"/>
    <mergeCell ref="B15:D15"/>
    <mergeCell ref="B16:D16"/>
    <mergeCell ref="B17:D17"/>
    <mergeCell ref="E29:F29"/>
    <mergeCell ref="I30:N30"/>
    <mergeCell ref="E31:F31"/>
    <mergeCell ref="I31:N31"/>
    <mergeCell ref="E30:F30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</mergeCells>
  <printOptions horizontalCentered="1"/>
  <pageMargins left="0" right="0" top="0" bottom="0" header="0.3" footer="0.3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B1:Q40"/>
  <sheetViews>
    <sheetView workbookViewId="0">
      <selection activeCell="E8" sqref="E8:F8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7508</v>
      </c>
      <c r="E8" s="273">
        <f>'Մ-04'!E8:F8+'Մ-05'!E8:F8+'Մ-06'!E8:F8</f>
        <v>435</v>
      </c>
      <c r="F8" s="281"/>
      <c r="G8" s="83"/>
      <c r="H8" s="84"/>
      <c r="I8" s="85">
        <f>I20+I21+I24</f>
        <v>3881</v>
      </c>
      <c r="J8" s="275">
        <f>J9+M9</f>
        <v>3169</v>
      </c>
      <c r="K8" s="276"/>
      <c r="L8" s="276"/>
      <c r="M8" s="276"/>
      <c r="N8" s="277"/>
      <c r="O8" s="86">
        <f>O28+O29</f>
        <v>23</v>
      </c>
      <c r="P8" s="255">
        <f>P30+Q30</f>
        <v>3218</v>
      </c>
      <c r="Q8" s="256"/>
    </row>
    <row r="9" spans="2:17" ht="18.75" customHeight="1">
      <c r="B9" s="251"/>
      <c r="C9" s="252"/>
      <c r="D9" s="78"/>
      <c r="E9" s="88">
        <f>SUM(E10:E17)</f>
        <v>370</v>
      </c>
      <c r="F9" s="73">
        <f>SUM(F10:F17)</f>
        <v>95</v>
      </c>
      <c r="G9" s="74">
        <f>SUM('Մ-04:Մ-06'!G9)</f>
        <v>14</v>
      </c>
      <c r="H9" s="75">
        <f>SUM('Մ-04:Մ-06'!H9)</f>
        <v>7</v>
      </c>
      <c r="I9" s="290"/>
      <c r="J9" s="270">
        <f>J19+J20+J21+J24</f>
        <v>2323</v>
      </c>
      <c r="K9" s="271"/>
      <c r="L9" s="272"/>
      <c r="M9" s="265">
        <f>M19</f>
        <v>846</v>
      </c>
      <c r="N9" s="266"/>
      <c r="O9" s="198"/>
      <c r="P9" s="204"/>
      <c r="Q9" s="198"/>
    </row>
    <row r="10" spans="2:17" ht="15.75" customHeight="1">
      <c r="B10" s="220" t="s">
        <v>28</v>
      </c>
      <c r="C10" s="221"/>
      <c r="D10" s="222"/>
      <c r="E10" s="45">
        <f>SUM('Մ-04:Մ-06'!E10)</f>
        <v>11</v>
      </c>
      <c r="F10" s="26">
        <f>SUM('Մ-04:Մ-06'!F10)</f>
        <v>52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199"/>
      <c r="P10" s="205"/>
      <c r="Q10" s="199"/>
    </row>
    <row r="11" spans="2:17" ht="15.75" customHeight="1">
      <c r="B11" s="220" t="s">
        <v>29</v>
      </c>
      <c r="C11" s="221"/>
      <c r="D11" s="222"/>
      <c r="E11" s="14">
        <f>SUM('Մ-04:Մ-06'!E11)</f>
        <v>21</v>
      </c>
      <c r="F11" s="31"/>
      <c r="G11" s="283"/>
      <c r="H11" s="213"/>
      <c r="I11" s="291"/>
      <c r="J11" s="116">
        <f>J9-K11</f>
        <v>2278</v>
      </c>
      <c r="K11" s="4">
        <f>SUM('Մ-04:Մ-06'!K11)</f>
        <v>45</v>
      </c>
      <c r="L11" s="4">
        <f>SUM('Մ-04:Մ-06'!L11)</f>
        <v>89</v>
      </c>
      <c r="M11" s="134"/>
      <c r="N11" s="134"/>
      <c r="O11" s="199"/>
      <c r="P11" s="205"/>
      <c r="Q11" s="199"/>
    </row>
    <row r="12" spans="2:17" ht="15.75" customHeight="1">
      <c r="B12" s="220" t="s">
        <v>30</v>
      </c>
      <c r="C12" s="221"/>
      <c r="D12" s="222"/>
      <c r="E12" s="14">
        <f>SUM('Մ-04:Մ-06'!E12)</f>
        <v>1</v>
      </c>
      <c r="F12" s="72">
        <f>SUM('Մ-04:Մ-06'!F12)</f>
        <v>0</v>
      </c>
      <c r="G12" s="283"/>
      <c r="H12" s="213"/>
      <c r="I12" s="291"/>
      <c r="J12" s="134"/>
      <c r="K12" s="134"/>
      <c r="L12" s="134"/>
      <c r="M12" s="134"/>
      <c r="N12" s="134"/>
      <c r="O12" s="199"/>
      <c r="P12" s="205"/>
      <c r="Q12" s="199"/>
    </row>
    <row r="13" spans="2:17" ht="15.75" customHeight="1">
      <c r="B13" s="220" t="s">
        <v>31</v>
      </c>
      <c r="C13" s="221"/>
      <c r="D13" s="222"/>
      <c r="E13" s="14">
        <f>SUM('Մ-04:Մ-06'!E13)</f>
        <v>11</v>
      </c>
      <c r="F13" s="26">
        <f>SUM('Մ-04:Մ-06'!F13)</f>
        <v>14</v>
      </c>
      <c r="G13" s="283"/>
      <c r="H13" s="213"/>
      <c r="I13" s="291"/>
      <c r="J13" s="134"/>
      <c r="K13" s="134"/>
      <c r="L13" s="134"/>
      <c r="M13" s="134"/>
      <c r="N13" s="134"/>
      <c r="O13" s="199"/>
      <c r="P13" s="205"/>
      <c r="Q13" s="199"/>
    </row>
    <row r="14" spans="2:17" ht="15.75" customHeight="1">
      <c r="B14" s="220" t="s">
        <v>32</v>
      </c>
      <c r="C14" s="221"/>
      <c r="D14" s="222"/>
      <c r="E14" s="14">
        <f>SUM('Մ-04:Մ-06'!E14)</f>
        <v>2</v>
      </c>
      <c r="F14" s="26">
        <f>SUM('Մ-04:Մ-06'!F14)</f>
        <v>4</v>
      </c>
      <c r="G14" s="283"/>
      <c r="H14" s="213"/>
      <c r="I14" s="291"/>
      <c r="J14" s="134"/>
      <c r="K14" s="134"/>
      <c r="L14" s="134"/>
      <c r="M14" s="134"/>
      <c r="N14" s="134"/>
      <c r="O14" s="199"/>
      <c r="P14" s="205"/>
      <c r="Q14" s="199"/>
    </row>
    <row r="15" spans="2:17" ht="15.75" customHeight="1">
      <c r="B15" s="220" t="s">
        <v>33</v>
      </c>
      <c r="C15" s="221"/>
      <c r="D15" s="222"/>
      <c r="E15" s="14">
        <f>SUM('Մ-04:Մ-06'!E15)</f>
        <v>6</v>
      </c>
      <c r="F15" s="26">
        <f>SUM('Մ-04:Մ-06'!F15)</f>
        <v>25</v>
      </c>
      <c r="G15" s="283"/>
      <c r="H15" s="213"/>
      <c r="I15" s="291"/>
      <c r="J15" s="134"/>
      <c r="K15" s="134"/>
      <c r="L15" s="134"/>
      <c r="M15" s="134"/>
      <c r="N15" s="134"/>
      <c r="O15" s="199"/>
      <c r="P15" s="205"/>
      <c r="Q15" s="199"/>
    </row>
    <row r="16" spans="2:17" ht="15.75" customHeight="1">
      <c r="B16" s="220" t="s">
        <v>34</v>
      </c>
      <c r="C16" s="221"/>
      <c r="D16" s="222"/>
      <c r="E16" s="14">
        <f>SUM('Մ-04:Մ-06'!E16)</f>
        <v>11</v>
      </c>
      <c r="F16" s="31"/>
      <c r="G16" s="283"/>
      <c r="H16" s="213"/>
      <c r="I16" s="291"/>
      <c r="J16" s="134"/>
      <c r="K16" s="134"/>
      <c r="L16" s="134"/>
      <c r="M16" s="134"/>
      <c r="N16" s="134"/>
      <c r="O16" s="199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f>SUM('Մ-04:Մ-06'!E17)</f>
        <v>307</v>
      </c>
      <c r="F17" s="66"/>
      <c r="G17" s="284"/>
      <c r="H17" s="285"/>
      <c r="I17" s="178"/>
      <c r="J17" s="135"/>
      <c r="K17" s="135"/>
      <c r="L17" s="135"/>
      <c r="M17" s="135"/>
      <c r="N17" s="135"/>
      <c r="O17" s="200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1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1827</v>
      </c>
      <c r="E19" s="175"/>
      <c r="F19" s="175"/>
      <c r="G19" s="175"/>
      <c r="H19" s="180"/>
      <c r="I19" s="31"/>
      <c r="J19" s="4">
        <f>SUM('Մ-04:Մ-06'!J19)</f>
        <v>456</v>
      </c>
      <c r="K19" s="201"/>
      <c r="L19" s="150"/>
      <c r="M19" s="4">
        <f>SUM('Մ-04:Մ-06'!M19)</f>
        <v>846</v>
      </c>
      <c r="N19" s="4">
        <f>SUM('Մ-04:Մ-06'!N19)</f>
        <v>525</v>
      </c>
      <c r="O19" s="198"/>
      <c r="P19" s="204"/>
      <c r="Q19" s="198"/>
    </row>
    <row r="20" spans="2:17" ht="29.25" customHeight="1">
      <c r="B20" s="208" t="s">
        <v>12</v>
      </c>
      <c r="C20" s="287"/>
      <c r="D20" s="34">
        <f>I20+J20</f>
        <v>4220</v>
      </c>
      <c r="E20" s="49"/>
      <c r="F20" s="49"/>
      <c r="G20" s="49"/>
      <c r="H20" s="52"/>
      <c r="I20" s="4">
        <f>SUM('Մ-04:Մ-06'!I20)</f>
        <v>2494</v>
      </c>
      <c r="J20" s="4">
        <f>SUM('Մ-04:Մ-06'!J20)</f>
        <v>1726</v>
      </c>
      <c r="K20" s="202"/>
      <c r="L20" s="151"/>
      <c r="M20" s="201"/>
      <c r="N20" s="201"/>
      <c r="O20" s="199"/>
      <c r="P20" s="205"/>
      <c r="Q20" s="199"/>
    </row>
    <row r="21" spans="2:17" ht="19.5" customHeight="1">
      <c r="B21" s="36" t="s">
        <v>13</v>
      </c>
      <c r="C21" s="27"/>
      <c r="D21" s="34">
        <f>SUM(D22:D23)</f>
        <v>1352</v>
      </c>
      <c r="E21" s="49"/>
      <c r="F21" s="49"/>
      <c r="G21" s="49"/>
      <c r="H21" s="52"/>
      <c r="I21" s="6">
        <f>I22+I23</f>
        <v>1313</v>
      </c>
      <c r="J21" s="6">
        <f>J22+J23</f>
        <v>39</v>
      </c>
      <c r="K21" s="202"/>
      <c r="L21" s="151"/>
      <c r="M21" s="202"/>
      <c r="N21" s="202"/>
      <c r="O21" s="199"/>
      <c r="P21" s="205"/>
      <c r="Q21" s="199"/>
    </row>
    <row r="22" spans="2:17">
      <c r="B22" s="218"/>
      <c r="C22" s="9" t="s">
        <v>4</v>
      </c>
      <c r="D22" s="37">
        <f>I22+J22</f>
        <v>113</v>
      </c>
      <c r="E22" s="49"/>
      <c r="F22" s="49"/>
      <c r="G22" s="49"/>
      <c r="H22" s="52"/>
      <c r="I22" s="5">
        <f>SUM('Մ-04:Մ-06'!I22)</f>
        <v>76</v>
      </c>
      <c r="J22" s="5">
        <f>SUM('Մ-04:Մ-06'!J22)</f>
        <v>37</v>
      </c>
      <c r="K22" s="202"/>
      <c r="L22" s="151"/>
      <c r="M22" s="202"/>
      <c r="N22" s="202"/>
      <c r="O22" s="199"/>
      <c r="P22" s="205"/>
      <c r="Q22" s="199"/>
    </row>
    <row r="23" spans="2:17">
      <c r="B23" s="218"/>
      <c r="C23" s="9" t="s">
        <v>5</v>
      </c>
      <c r="D23" s="37">
        <f>I23+J23</f>
        <v>1239</v>
      </c>
      <c r="E23" s="49"/>
      <c r="F23" s="49"/>
      <c r="G23" s="49"/>
      <c r="H23" s="52"/>
      <c r="I23" s="5">
        <f>SUM('Մ-04:Մ-06'!I23)</f>
        <v>1237</v>
      </c>
      <c r="J23" s="5">
        <f>SUM('Մ-04:Մ-06'!J23)</f>
        <v>2</v>
      </c>
      <c r="K23" s="202"/>
      <c r="L23" s="151"/>
      <c r="M23" s="202"/>
      <c r="N23" s="202"/>
      <c r="O23" s="199"/>
      <c r="P23" s="205"/>
      <c r="Q23" s="199"/>
    </row>
    <row r="24" spans="2:17" ht="15.75" customHeight="1">
      <c r="B24" s="36" t="s">
        <v>14</v>
      </c>
      <c r="C24" s="27"/>
      <c r="D24" s="34">
        <f>D25+D26</f>
        <v>176</v>
      </c>
      <c r="E24" s="49"/>
      <c r="F24" s="49"/>
      <c r="G24" s="49"/>
      <c r="H24" s="52"/>
      <c r="I24" s="6">
        <f>I25+I26</f>
        <v>74</v>
      </c>
      <c r="J24" s="6">
        <f>J25+J26</f>
        <v>102</v>
      </c>
      <c r="K24" s="202"/>
      <c r="L24" s="151"/>
      <c r="M24" s="202"/>
      <c r="N24" s="202"/>
      <c r="O24" s="199"/>
      <c r="P24" s="205"/>
      <c r="Q24" s="199"/>
    </row>
    <row r="25" spans="2:17">
      <c r="B25" s="218"/>
      <c r="C25" s="9" t="s">
        <v>4</v>
      </c>
      <c r="D25" s="37">
        <f t="shared" ref="D25:D26" si="0">I25+J25</f>
        <v>174</v>
      </c>
      <c r="E25" s="49"/>
      <c r="F25" s="49"/>
      <c r="G25" s="49"/>
      <c r="H25" s="52"/>
      <c r="I25" s="5">
        <f>SUM('Մ-04:Մ-06'!I25)</f>
        <v>73</v>
      </c>
      <c r="J25" s="5">
        <f>SUM('Մ-04:Մ-06'!J25)</f>
        <v>101</v>
      </c>
      <c r="K25" s="202"/>
      <c r="L25" s="151"/>
      <c r="M25" s="202"/>
      <c r="N25" s="202"/>
      <c r="O25" s="199"/>
      <c r="P25" s="205"/>
      <c r="Q25" s="199"/>
    </row>
    <row r="26" spans="2:17">
      <c r="B26" s="218"/>
      <c r="C26" s="9" t="s">
        <v>5</v>
      </c>
      <c r="D26" s="37">
        <f t="shared" si="0"/>
        <v>2</v>
      </c>
      <c r="E26" s="49"/>
      <c r="F26" s="49"/>
      <c r="G26" s="49"/>
      <c r="H26" s="52"/>
      <c r="I26" s="5">
        <f>SUM('Մ-04:Մ-06'!I26)</f>
        <v>1</v>
      </c>
      <c r="J26" s="5">
        <f>SUM('Մ-04:Մ-06'!J26)</f>
        <v>1</v>
      </c>
      <c r="K26" s="203"/>
      <c r="L26" s="152"/>
      <c r="M26" s="203"/>
      <c r="N26" s="203"/>
      <c r="O26" s="200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2"/>
      <c r="J27" s="12"/>
      <c r="K27" s="259"/>
      <c r="L27" s="260"/>
      <c r="M27" s="260"/>
      <c r="N27" s="261"/>
      <c r="O27" s="28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488</v>
      </c>
      <c r="E28" s="175"/>
      <c r="F28" s="175"/>
      <c r="G28" s="49"/>
      <c r="H28" s="49"/>
      <c r="I28" s="5">
        <f>SUM('Մ-04:Մ-06'!I28)</f>
        <v>251</v>
      </c>
      <c r="J28" s="5">
        <f>SUM('Մ-04:Մ-06'!J28)</f>
        <v>236</v>
      </c>
      <c r="K28" s="172"/>
      <c r="L28" s="173"/>
      <c r="M28" s="173"/>
      <c r="N28" s="174"/>
      <c r="O28" s="22">
        <f>SUM('Մ-04:Մ-06'!O28)</f>
        <v>1</v>
      </c>
      <c r="P28" s="53"/>
      <c r="Q28" s="22">
        <f>SUM('Մ-04:Մ-06'!Q28)</f>
        <v>354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22">
        <f>SUM('Մ-04:Մ-06'!O29)</f>
        <v>22</v>
      </c>
      <c r="P29" s="53"/>
      <c r="Q29" s="22">
        <f>SUM('Մ-04:Մ-06'!Q29)</f>
        <v>117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23">
        <f>SUM('Մ-04:Մ-06'!P30)</f>
        <v>2747</v>
      </c>
      <c r="Q30" s="19">
        <f>Q28+Q29</f>
        <v>471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f>SUM('Մ-04:Մ-06'!I34)</f>
        <v>0</v>
      </c>
      <c r="J34" s="183">
        <f>SUM('Մ-04:Մ-06'!J34)</f>
        <v>0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f>SUM('Մ-04:Մ-06'!I35)</f>
        <v>8</v>
      </c>
      <c r="J35" s="183">
        <f>SUM('Մ-04:Մ-06'!J35)</f>
        <v>16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7">
        <f>SUM('Մ-04:Մ-06'!I36)</f>
        <v>0</v>
      </c>
      <c r="J36" s="183">
        <f>SUM('Մ-04:Մ-06'!J36)</f>
        <v>0</v>
      </c>
      <c r="K36" s="184"/>
      <c r="L36" s="184"/>
      <c r="M36" s="185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D5:D7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Q9:Q17"/>
    <mergeCell ref="I9:I17"/>
    <mergeCell ref="O9:O17"/>
    <mergeCell ref="J8:N8"/>
    <mergeCell ref="M9:N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O19:O26"/>
    <mergeCell ref="P19:P26"/>
    <mergeCell ref="B20:C20"/>
    <mergeCell ref="B18:C18"/>
    <mergeCell ref="J18:K18"/>
    <mergeCell ref="K19:K26"/>
    <mergeCell ref="Q19:Q26"/>
    <mergeCell ref="M20:M26"/>
    <mergeCell ref="N20:N26"/>
    <mergeCell ref="B22:B23"/>
    <mergeCell ref="B25:B26"/>
    <mergeCell ref="N35:Q35"/>
    <mergeCell ref="C36:F36"/>
    <mergeCell ref="E27:H27"/>
    <mergeCell ref="B28:C28"/>
    <mergeCell ref="E28:F28"/>
    <mergeCell ref="E29:F29"/>
    <mergeCell ref="I29:N29"/>
    <mergeCell ref="K28:N28"/>
    <mergeCell ref="K27:N27"/>
    <mergeCell ref="J7:L7"/>
    <mergeCell ref="J9:L9"/>
    <mergeCell ref="J36:M36"/>
    <mergeCell ref="N36:Q36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5:F35"/>
    <mergeCell ref="J35:M35"/>
  </mergeCells>
  <printOptions horizontalCentered="1"/>
  <pageMargins left="0" right="0" top="0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B1:Q40"/>
  <sheetViews>
    <sheetView topLeftCell="A7" workbookViewId="0">
      <selection activeCell="O28" sqref="O28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0</v>
      </c>
      <c r="E8" s="273">
        <f>'Մ-07'!E8:F8+'Մ-08'!E8:F8+'Մ-09'!E8:F8</f>
        <v>0</v>
      </c>
      <c r="F8" s="281"/>
      <c r="G8" s="83"/>
      <c r="H8" s="84"/>
      <c r="I8" s="85">
        <f>I20+I21+I24</f>
        <v>0</v>
      </c>
      <c r="J8" s="275">
        <f>J9+M9</f>
        <v>0</v>
      </c>
      <c r="K8" s="276"/>
      <c r="L8" s="276"/>
      <c r="M8" s="276"/>
      <c r="N8" s="277"/>
      <c r="O8" s="86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8"/>
      <c r="E9" s="88">
        <f>SUM(E10:E17)</f>
        <v>0</v>
      </c>
      <c r="F9" s="73">
        <f>SUM(F10:F17)</f>
        <v>0</v>
      </c>
      <c r="G9" s="74">
        <f>SUM('Մ-07:Մ-09'!G9)</f>
        <v>0</v>
      </c>
      <c r="H9" s="75">
        <f>SUM('Մ-07:Մ-09'!H9)</f>
        <v>0</v>
      </c>
      <c r="I9" s="290"/>
      <c r="J9" s="270">
        <f>J19+J20+J21+J24</f>
        <v>0</v>
      </c>
      <c r="K9" s="271"/>
      <c r="L9" s="272"/>
      <c r="M9" s="265">
        <f>M19</f>
        <v>0</v>
      </c>
      <c r="N9" s="266"/>
      <c r="O9" s="198"/>
      <c r="P9" s="204"/>
      <c r="Q9" s="198"/>
    </row>
    <row r="10" spans="2:17" ht="15.75" customHeight="1">
      <c r="B10" s="220" t="s">
        <v>28</v>
      </c>
      <c r="C10" s="221"/>
      <c r="D10" s="222"/>
      <c r="E10" s="45">
        <f>SUM('Մ-07:Մ-09'!E10)</f>
        <v>0</v>
      </c>
      <c r="F10" s="26">
        <f>SUM('Մ-07:Մ-09'!F10)</f>
        <v>0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199"/>
      <c r="P10" s="205"/>
      <c r="Q10" s="199"/>
    </row>
    <row r="11" spans="2:17" ht="15.75" customHeight="1">
      <c r="B11" s="220" t="s">
        <v>29</v>
      </c>
      <c r="C11" s="221"/>
      <c r="D11" s="222"/>
      <c r="E11" s="14">
        <f>SUM('Մ-07:Մ-09'!E11)</f>
        <v>0</v>
      </c>
      <c r="F11" s="31"/>
      <c r="G11" s="283"/>
      <c r="H11" s="213"/>
      <c r="I11" s="291"/>
      <c r="J11" s="116">
        <f>J9-K11</f>
        <v>0</v>
      </c>
      <c r="K11" s="4">
        <f>SUM('Մ-07:Մ-09'!K11)</f>
        <v>0</v>
      </c>
      <c r="L11" s="4">
        <f>SUM('Մ-07:Մ-09'!L11)</f>
        <v>0</v>
      </c>
      <c r="M11" s="134"/>
      <c r="N11" s="134"/>
      <c r="O11" s="199"/>
      <c r="P11" s="205"/>
      <c r="Q11" s="199"/>
    </row>
    <row r="12" spans="2:17" ht="15.75" customHeight="1">
      <c r="B12" s="220" t="s">
        <v>30</v>
      </c>
      <c r="C12" s="221"/>
      <c r="D12" s="222"/>
      <c r="E12" s="14">
        <f>SUM('Մ-07:Մ-09'!E12)</f>
        <v>0</v>
      </c>
      <c r="F12" s="72">
        <f>SUM('Մ-07:Մ-09'!F12)</f>
        <v>0</v>
      </c>
      <c r="G12" s="283"/>
      <c r="H12" s="213"/>
      <c r="I12" s="291"/>
      <c r="J12" s="134"/>
      <c r="K12" s="134"/>
      <c r="L12" s="134"/>
      <c r="M12" s="134"/>
      <c r="N12" s="134"/>
      <c r="O12" s="199"/>
      <c r="P12" s="205"/>
      <c r="Q12" s="199"/>
    </row>
    <row r="13" spans="2:17" ht="15.75" customHeight="1">
      <c r="B13" s="220" t="s">
        <v>31</v>
      </c>
      <c r="C13" s="221"/>
      <c r="D13" s="222"/>
      <c r="E13" s="14">
        <f>SUM('Մ-07:Մ-09'!E13)</f>
        <v>0</v>
      </c>
      <c r="F13" s="26">
        <f>SUM('Մ-07:Մ-09'!F13)</f>
        <v>0</v>
      </c>
      <c r="G13" s="283"/>
      <c r="H13" s="213"/>
      <c r="I13" s="291"/>
      <c r="J13" s="134"/>
      <c r="K13" s="134"/>
      <c r="L13" s="134"/>
      <c r="M13" s="134"/>
      <c r="N13" s="134"/>
      <c r="O13" s="199"/>
      <c r="P13" s="205"/>
      <c r="Q13" s="199"/>
    </row>
    <row r="14" spans="2:17" ht="15.75" customHeight="1">
      <c r="B14" s="220" t="s">
        <v>32</v>
      </c>
      <c r="C14" s="221"/>
      <c r="D14" s="222"/>
      <c r="E14" s="14">
        <f>SUM('Մ-07:Մ-09'!E14)</f>
        <v>0</v>
      </c>
      <c r="F14" s="26">
        <f>SUM('Մ-07:Մ-09'!F14)</f>
        <v>0</v>
      </c>
      <c r="G14" s="283"/>
      <c r="H14" s="213"/>
      <c r="I14" s="291"/>
      <c r="J14" s="134"/>
      <c r="K14" s="134"/>
      <c r="L14" s="134"/>
      <c r="M14" s="134"/>
      <c r="N14" s="134"/>
      <c r="O14" s="199"/>
      <c r="P14" s="205"/>
      <c r="Q14" s="199"/>
    </row>
    <row r="15" spans="2:17" ht="15.75" customHeight="1">
      <c r="B15" s="220" t="s">
        <v>33</v>
      </c>
      <c r="C15" s="221"/>
      <c r="D15" s="222"/>
      <c r="E15" s="14">
        <f>SUM('Մ-07:Մ-09'!E15)</f>
        <v>0</v>
      </c>
      <c r="F15" s="26">
        <f>SUM('Մ-07:Մ-09'!F15)</f>
        <v>0</v>
      </c>
      <c r="G15" s="283"/>
      <c r="H15" s="213"/>
      <c r="I15" s="291"/>
      <c r="J15" s="134"/>
      <c r="K15" s="134"/>
      <c r="L15" s="134"/>
      <c r="M15" s="134"/>
      <c r="N15" s="134"/>
      <c r="O15" s="199"/>
      <c r="P15" s="205"/>
      <c r="Q15" s="199"/>
    </row>
    <row r="16" spans="2:17" ht="15.75" customHeight="1">
      <c r="B16" s="220" t="s">
        <v>34</v>
      </c>
      <c r="C16" s="221"/>
      <c r="D16" s="222"/>
      <c r="E16" s="14">
        <f>SUM('Մ-07:Մ-09'!E16)</f>
        <v>0</v>
      </c>
      <c r="F16" s="31"/>
      <c r="G16" s="283"/>
      <c r="H16" s="213"/>
      <c r="I16" s="291"/>
      <c r="J16" s="134"/>
      <c r="K16" s="134"/>
      <c r="L16" s="134"/>
      <c r="M16" s="134"/>
      <c r="N16" s="134"/>
      <c r="O16" s="199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f>SUM('Մ-07:Մ-09'!E17)</f>
        <v>0</v>
      </c>
      <c r="F17" s="66"/>
      <c r="G17" s="284"/>
      <c r="H17" s="285"/>
      <c r="I17" s="178"/>
      <c r="J17" s="135"/>
      <c r="K17" s="135"/>
      <c r="L17" s="135"/>
      <c r="M17" s="135"/>
      <c r="N17" s="135"/>
      <c r="O17" s="200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1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0</v>
      </c>
      <c r="E19" s="175"/>
      <c r="F19" s="175"/>
      <c r="G19" s="175"/>
      <c r="H19" s="180"/>
      <c r="I19" s="31"/>
      <c r="J19" s="4">
        <f>SUM('Մ-07:Մ-09'!J19)</f>
        <v>0</v>
      </c>
      <c r="K19" s="201"/>
      <c r="L19" s="150"/>
      <c r="M19" s="4">
        <f>SUM('Մ-07:Մ-09'!M19)</f>
        <v>0</v>
      </c>
      <c r="N19" s="4">
        <f>SUM('Մ-07:Մ-09'!N19)</f>
        <v>0</v>
      </c>
      <c r="O19" s="198"/>
      <c r="P19" s="204"/>
      <c r="Q19" s="198"/>
    </row>
    <row r="20" spans="2:17" ht="29.25" customHeight="1">
      <c r="B20" s="208" t="s">
        <v>12</v>
      </c>
      <c r="C20" s="287"/>
      <c r="D20" s="34">
        <f>I20+J20</f>
        <v>0</v>
      </c>
      <c r="E20" s="49"/>
      <c r="F20" s="49"/>
      <c r="G20" s="49"/>
      <c r="H20" s="52"/>
      <c r="I20" s="4">
        <f>SUM('Մ-07:Մ-09'!I20)</f>
        <v>0</v>
      </c>
      <c r="J20" s="4">
        <f>SUM('Մ-07:Մ-09'!J20)</f>
        <v>0</v>
      </c>
      <c r="K20" s="202"/>
      <c r="L20" s="151"/>
      <c r="M20" s="201"/>
      <c r="N20" s="201"/>
      <c r="O20" s="199"/>
      <c r="P20" s="205"/>
      <c r="Q20" s="199"/>
    </row>
    <row r="21" spans="2:17" ht="19.5" customHeight="1">
      <c r="B21" s="36" t="s">
        <v>13</v>
      </c>
      <c r="C21" s="27"/>
      <c r="D21" s="34">
        <f>SUM(D22:D23)</f>
        <v>0</v>
      </c>
      <c r="E21" s="49"/>
      <c r="F21" s="49"/>
      <c r="G21" s="49"/>
      <c r="H21" s="52"/>
      <c r="I21" s="6">
        <f>I22+I23</f>
        <v>0</v>
      </c>
      <c r="J21" s="6">
        <f>J22+J23</f>
        <v>0</v>
      </c>
      <c r="K21" s="202"/>
      <c r="L21" s="151"/>
      <c r="M21" s="202"/>
      <c r="N21" s="202"/>
      <c r="O21" s="199"/>
      <c r="P21" s="205"/>
      <c r="Q21" s="199"/>
    </row>
    <row r="22" spans="2:17">
      <c r="B22" s="218"/>
      <c r="C22" s="9" t="s">
        <v>4</v>
      </c>
      <c r="D22" s="37">
        <f>I22+J22</f>
        <v>0</v>
      </c>
      <c r="E22" s="49"/>
      <c r="F22" s="49"/>
      <c r="G22" s="49"/>
      <c r="H22" s="52"/>
      <c r="I22" s="5">
        <f>SUM('Մ-07:Մ-09'!I22)</f>
        <v>0</v>
      </c>
      <c r="J22" s="5">
        <f>SUM('Մ-07:Մ-09'!J22)</f>
        <v>0</v>
      </c>
      <c r="K22" s="202"/>
      <c r="L22" s="151"/>
      <c r="M22" s="202"/>
      <c r="N22" s="202"/>
      <c r="O22" s="199"/>
      <c r="P22" s="205"/>
      <c r="Q22" s="199"/>
    </row>
    <row r="23" spans="2:17">
      <c r="B23" s="218"/>
      <c r="C23" s="9" t="s">
        <v>5</v>
      </c>
      <c r="D23" s="37">
        <f>I23+J23</f>
        <v>0</v>
      </c>
      <c r="E23" s="49"/>
      <c r="F23" s="49"/>
      <c r="G23" s="49"/>
      <c r="H23" s="52"/>
      <c r="I23" s="5">
        <f>SUM('Մ-07:Մ-09'!I23)</f>
        <v>0</v>
      </c>
      <c r="J23" s="5">
        <f>SUM('Մ-07:Մ-09'!J23)</f>
        <v>0</v>
      </c>
      <c r="K23" s="202"/>
      <c r="L23" s="151"/>
      <c r="M23" s="202"/>
      <c r="N23" s="202"/>
      <c r="O23" s="199"/>
      <c r="P23" s="205"/>
      <c r="Q23" s="199"/>
    </row>
    <row r="24" spans="2:17" ht="15.75" customHeight="1">
      <c r="B24" s="36" t="s">
        <v>14</v>
      </c>
      <c r="C24" s="27"/>
      <c r="D24" s="34">
        <f>D25+D26</f>
        <v>0</v>
      </c>
      <c r="E24" s="49"/>
      <c r="F24" s="49"/>
      <c r="G24" s="49"/>
      <c r="H24" s="52"/>
      <c r="I24" s="6">
        <f>I25+I26</f>
        <v>0</v>
      </c>
      <c r="J24" s="6">
        <f>J25+J26</f>
        <v>0</v>
      </c>
      <c r="K24" s="202"/>
      <c r="L24" s="151"/>
      <c r="M24" s="202"/>
      <c r="N24" s="202"/>
      <c r="O24" s="199"/>
      <c r="P24" s="205"/>
      <c r="Q24" s="199"/>
    </row>
    <row r="25" spans="2:17">
      <c r="B25" s="218"/>
      <c r="C25" s="9" t="s">
        <v>4</v>
      </c>
      <c r="D25" s="37">
        <f t="shared" ref="D25:D26" si="0">I25+J25</f>
        <v>0</v>
      </c>
      <c r="E25" s="49"/>
      <c r="F25" s="49"/>
      <c r="G25" s="49"/>
      <c r="H25" s="52"/>
      <c r="I25" s="5">
        <f>SUM('Մ-07:Մ-09'!I25)</f>
        <v>0</v>
      </c>
      <c r="J25" s="5">
        <f>SUM('Մ-07:Մ-09'!J25)</f>
        <v>0</v>
      </c>
      <c r="K25" s="202"/>
      <c r="L25" s="151"/>
      <c r="M25" s="202"/>
      <c r="N25" s="202"/>
      <c r="O25" s="199"/>
      <c r="P25" s="205"/>
      <c r="Q25" s="199"/>
    </row>
    <row r="26" spans="2:17">
      <c r="B26" s="218"/>
      <c r="C26" s="9" t="s">
        <v>5</v>
      </c>
      <c r="D26" s="37">
        <f t="shared" si="0"/>
        <v>0</v>
      </c>
      <c r="E26" s="49"/>
      <c r="F26" s="49"/>
      <c r="G26" s="49"/>
      <c r="H26" s="52"/>
      <c r="I26" s="5">
        <f>SUM('Մ-07:Մ-09'!I26)</f>
        <v>0</v>
      </c>
      <c r="J26" s="5">
        <f>SUM('Մ-07:Մ-09'!J26)</f>
        <v>0</v>
      </c>
      <c r="K26" s="203"/>
      <c r="L26" s="152"/>
      <c r="M26" s="203"/>
      <c r="N26" s="203"/>
      <c r="O26" s="200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2"/>
      <c r="J27" s="12"/>
      <c r="K27" s="259"/>
      <c r="L27" s="260"/>
      <c r="M27" s="260"/>
      <c r="N27" s="261"/>
      <c r="O27" s="28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0</v>
      </c>
      <c r="E28" s="175"/>
      <c r="F28" s="175"/>
      <c r="G28" s="49"/>
      <c r="H28" s="49"/>
      <c r="I28" s="5">
        <f>SUM('Մ-07:Մ-09'!I28)</f>
        <v>0</v>
      </c>
      <c r="J28" s="5">
        <f>SUM('Մ-07:Մ-09'!J28)</f>
        <v>0</v>
      </c>
      <c r="K28" s="172"/>
      <c r="L28" s="173"/>
      <c r="M28" s="173"/>
      <c r="N28" s="174"/>
      <c r="O28" s="22">
        <f>SUM('Մ-07:Մ-09'!O28)</f>
        <v>0</v>
      </c>
      <c r="P28" s="53"/>
      <c r="Q28" s="22">
        <f>SUM('Մ-07:Մ-09'!Q28)</f>
        <v>0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22">
        <f>SUM('Մ-07:Մ-09'!O29)</f>
        <v>0</v>
      </c>
      <c r="P29" s="53"/>
      <c r="Q29" s="22">
        <f>SUM('Մ-07:Մ-09'!Q29)</f>
        <v>0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22">
        <f>SUM('Մ-07:Մ-09'!O30)</f>
        <v>0</v>
      </c>
      <c r="P30" s="22">
        <f>SUM('Մ-07:Մ-09'!P30)</f>
        <v>0</v>
      </c>
      <c r="Q30" s="19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f>SUM('Մ-07:Մ-09'!I34)</f>
        <v>0</v>
      </c>
      <c r="J34" s="183">
        <f>SUM('Մ-07:Մ-09'!J34)</f>
        <v>0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f>SUM('Մ-07:Մ-09'!I35)</f>
        <v>0</v>
      </c>
      <c r="J35" s="183">
        <f>SUM('Մ-07:Մ-09'!J35)</f>
        <v>0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7">
        <f>SUM('Մ-07:Մ-09'!I36)</f>
        <v>0</v>
      </c>
      <c r="J36" s="183">
        <f>SUM('Մ-07:Մ-09'!J36)</f>
        <v>0</v>
      </c>
      <c r="K36" s="184"/>
      <c r="L36" s="184"/>
      <c r="M36" s="185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D5:D7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E19:H19"/>
    <mergeCell ref="Q9:Q17"/>
    <mergeCell ref="I9:I17"/>
    <mergeCell ref="O9:O17"/>
    <mergeCell ref="J8:N8"/>
    <mergeCell ref="M9:N9"/>
    <mergeCell ref="J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0:C20"/>
    <mergeCell ref="B18:C18"/>
    <mergeCell ref="I29:N29"/>
    <mergeCell ref="K28:N28"/>
    <mergeCell ref="Q19:Q26"/>
    <mergeCell ref="M20:M26"/>
    <mergeCell ref="N20:N26"/>
    <mergeCell ref="O19:O26"/>
    <mergeCell ref="P19:P26"/>
    <mergeCell ref="K27:N27"/>
    <mergeCell ref="J18:K18"/>
    <mergeCell ref="K19:K26"/>
    <mergeCell ref="B22:B23"/>
    <mergeCell ref="B25:B26"/>
    <mergeCell ref="E18:H18"/>
    <mergeCell ref="B19:C19"/>
    <mergeCell ref="C36:F36"/>
    <mergeCell ref="E27:H27"/>
    <mergeCell ref="B28:C28"/>
    <mergeCell ref="E28:F28"/>
    <mergeCell ref="E29:F29"/>
    <mergeCell ref="J7:L7"/>
    <mergeCell ref="J36:M36"/>
    <mergeCell ref="N36:Q36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B1:Q40"/>
  <sheetViews>
    <sheetView topLeftCell="A4" workbookViewId="0">
      <selection activeCell="P30" sqref="P30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0</v>
      </c>
      <c r="E8" s="273">
        <f>'Մ-10'!E8:F8+'Մ-11'!E8:F8+'Մ-12'!E8:F8</f>
        <v>0</v>
      </c>
      <c r="F8" s="281"/>
      <c r="G8" s="83"/>
      <c r="H8" s="84"/>
      <c r="I8" s="85">
        <f>I20+I21+I24</f>
        <v>0</v>
      </c>
      <c r="J8" s="275">
        <f>J9+M9</f>
        <v>0</v>
      </c>
      <c r="K8" s="276"/>
      <c r="L8" s="276"/>
      <c r="M8" s="276"/>
      <c r="N8" s="277"/>
      <c r="O8" s="86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8"/>
      <c r="E9" s="88">
        <f>SUM(E10:E17)</f>
        <v>0</v>
      </c>
      <c r="F9" s="73">
        <f>SUM(F10:F17)</f>
        <v>0</v>
      </c>
      <c r="G9" s="74">
        <f>SUM('Մ-10:Մ-12'!G9)</f>
        <v>0</v>
      </c>
      <c r="H9" s="75">
        <f>SUM('Մ-10:Մ-12'!H9)</f>
        <v>0</v>
      </c>
      <c r="I9" s="290"/>
      <c r="J9" s="270">
        <f>J19+J20+J21+J24</f>
        <v>0</v>
      </c>
      <c r="K9" s="271"/>
      <c r="L9" s="272"/>
      <c r="M9" s="265">
        <f>M19</f>
        <v>0</v>
      </c>
      <c r="N9" s="266"/>
      <c r="O9" s="198"/>
      <c r="P9" s="204"/>
      <c r="Q9" s="198"/>
    </row>
    <row r="10" spans="2:17" ht="15.75" customHeight="1">
      <c r="B10" s="220" t="s">
        <v>28</v>
      </c>
      <c r="C10" s="221"/>
      <c r="D10" s="222"/>
      <c r="E10" s="45">
        <f>SUM('Մ-10:Մ-12'!E10)</f>
        <v>0</v>
      </c>
      <c r="F10" s="26">
        <f>SUM('Մ-10:Մ-12'!F10)</f>
        <v>0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199"/>
      <c r="P10" s="205"/>
      <c r="Q10" s="199"/>
    </row>
    <row r="11" spans="2:17" ht="15.75" customHeight="1">
      <c r="B11" s="220" t="s">
        <v>29</v>
      </c>
      <c r="C11" s="221"/>
      <c r="D11" s="222"/>
      <c r="E11" s="45">
        <f>SUM('Մ-10:Մ-12'!E11)</f>
        <v>0</v>
      </c>
      <c r="F11" s="31"/>
      <c r="G11" s="283"/>
      <c r="H11" s="213"/>
      <c r="I11" s="291"/>
      <c r="J11" s="116">
        <f>J9-K11</f>
        <v>0</v>
      </c>
      <c r="K11" s="4">
        <f>SUM('Մ-10:Մ-12'!K11)</f>
        <v>0</v>
      </c>
      <c r="L11" s="4">
        <f>SUM('Մ-10:Մ-12'!L11)</f>
        <v>0</v>
      </c>
      <c r="M11" s="134"/>
      <c r="N11" s="134"/>
      <c r="O11" s="199"/>
      <c r="P11" s="205"/>
      <c r="Q11" s="199"/>
    </row>
    <row r="12" spans="2:17" ht="15.75" customHeight="1">
      <c r="B12" s="220" t="s">
        <v>30</v>
      </c>
      <c r="C12" s="221"/>
      <c r="D12" s="222"/>
      <c r="E12" s="45">
        <f>SUM('Մ-10:Մ-12'!E12)</f>
        <v>0</v>
      </c>
      <c r="F12" s="72">
        <f>SUM('Մ-10:Մ-12'!F12)</f>
        <v>0</v>
      </c>
      <c r="G12" s="283"/>
      <c r="H12" s="213"/>
      <c r="I12" s="291"/>
      <c r="J12" s="134"/>
      <c r="K12" s="134"/>
      <c r="L12" s="134"/>
      <c r="M12" s="134"/>
      <c r="N12" s="134"/>
      <c r="O12" s="199"/>
      <c r="P12" s="205"/>
      <c r="Q12" s="199"/>
    </row>
    <row r="13" spans="2:17" ht="15.75" customHeight="1">
      <c r="B13" s="220" t="s">
        <v>31</v>
      </c>
      <c r="C13" s="221"/>
      <c r="D13" s="222"/>
      <c r="E13" s="45">
        <f>SUM('Մ-10:Մ-12'!E13)</f>
        <v>0</v>
      </c>
      <c r="F13" s="26">
        <f>SUM('Մ-10:Մ-12'!F13)</f>
        <v>0</v>
      </c>
      <c r="G13" s="283"/>
      <c r="H13" s="213"/>
      <c r="I13" s="291"/>
      <c r="J13" s="134"/>
      <c r="K13" s="134"/>
      <c r="L13" s="134"/>
      <c r="M13" s="134"/>
      <c r="N13" s="134"/>
      <c r="O13" s="199"/>
      <c r="P13" s="205"/>
      <c r="Q13" s="199"/>
    </row>
    <row r="14" spans="2:17" ht="15.75" customHeight="1">
      <c r="B14" s="220" t="s">
        <v>32</v>
      </c>
      <c r="C14" s="221"/>
      <c r="D14" s="222"/>
      <c r="E14" s="45">
        <f>SUM('Մ-10:Մ-12'!E14)</f>
        <v>0</v>
      </c>
      <c r="F14" s="26">
        <f>SUM('Մ-10:Մ-12'!F14)</f>
        <v>0</v>
      </c>
      <c r="G14" s="283"/>
      <c r="H14" s="213"/>
      <c r="I14" s="291"/>
      <c r="J14" s="134"/>
      <c r="K14" s="134"/>
      <c r="L14" s="134"/>
      <c r="M14" s="134"/>
      <c r="N14" s="134"/>
      <c r="O14" s="199"/>
      <c r="P14" s="205"/>
      <c r="Q14" s="199"/>
    </row>
    <row r="15" spans="2:17" ht="15.75" customHeight="1">
      <c r="B15" s="220" t="s">
        <v>33</v>
      </c>
      <c r="C15" s="221"/>
      <c r="D15" s="222"/>
      <c r="E15" s="45">
        <f>SUM('Մ-10:Մ-12'!E15)</f>
        <v>0</v>
      </c>
      <c r="F15" s="26">
        <f>SUM('Մ-10:Մ-12'!F15)</f>
        <v>0</v>
      </c>
      <c r="G15" s="283"/>
      <c r="H15" s="213"/>
      <c r="I15" s="291"/>
      <c r="J15" s="134"/>
      <c r="K15" s="134"/>
      <c r="L15" s="134"/>
      <c r="M15" s="134"/>
      <c r="N15" s="134"/>
      <c r="O15" s="199"/>
      <c r="P15" s="205"/>
      <c r="Q15" s="199"/>
    </row>
    <row r="16" spans="2:17" ht="15.75" customHeight="1">
      <c r="B16" s="220" t="s">
        <v>34</v>
      </c>
      <c r="C16" s="221"/>
      <c r="D16" s="222"/>
      <c r="E16" s="14">
        <f>SUM('Մ-10:Մ-12'!E16)</f>
        <v>0</v>
      </c>
      <c r="F16" s="31"/>
      <c r="G16" s="283"/>
      <c r="H16" s="213"/>
      <c r="I16" s="291"/>
      <c r="J16" s="134"/>
      <c r="K16" s="134"/>
      <c r="L16" s="134"/>
      <c r="M16" s="134"/>
      <c r="N16" s="134"/>
      <c r="O16" s="199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f>SUM('Մ-10:Մ-12'!E17)</f>
        <v>0</v>
      </c>
      <c r="F17" s="66"/>
      <c r="G17" s="284"/>
      <c r="H17" s="285"/>
      <c r="I17" s="178"/>
      <c r="J17" s="135"/>
      <c r="K17" s="135"/>
      <c r="L17" s="135"/>
      <c r="M17" s="135"/>
      <c r="N17" s="135"/>
      <c r="O17" s="200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1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0</v>
      </c>
      <c r="E19" s="175"/>
      <c r="F19" s="175"/>
      <c r="G19" s="175"/>
      <c r="H19" s="180"/>
      <c r="I19" s="31"/>
      <c r="J19" s="4">
        <f>SUM('Մ-10:Մ-12'!J19)</f>
        <v>0</v>
      </c>
      <c r="K19" s="201"/>
      <c r="L19" s="150"/>
      <c r="M19" s="4">
        <f>SUM('Մ-10:Մ-12'!M19)</f>
        <v>0</v>
      </c>
      <c r="N19" s="4">
        <f>SUM('Մ-10:Մ-12'!N19)</f>
        <v>0</v>
      </c>
      <c r="O19" s="198"/>
      <c r="P19" s="204"/>
      <c r="Q19" s="198"/>
    </row>
    <row r="20" spans="2:17" ht="29.25" customHeight="1">
      <c r="B20" s="208" t="s">
        <v>12</v>
      </c>
      <c r="C20" s="287"/>
      <c r="D20" s="34">
        <f>I20+J20</f>
        <v>0</v>
      </c>
      <c r="E20" s="49"/>
      <c r="F20" s="49"/>
      <c r="G20" s="49"/>
      <c r="H20" s="52"/>
      <c r="I20" s="4">
        <f>SUM('Մ-10:Մ-12'!I20)</f>
        <v>0</v>
      </c>
      <c r="J20" s="4">
        <f>SUM('Մ-10:Մ-12'!J20)</f>
        <v>0</v>
      </c>
      <c r="K20" s="202"/>
      <c r="L20" s="151"/>
      <c r="M20" s="201"/>
      <c r="N20" s="201"/>
      <c r="O20" s="199"/>
      <c r="P20" s="205"/>
      <c r="Q20" s="199"/>
    </row>
    <row r="21" spans="2:17" ht="19.5" customHeight="1">
      <c r="B21" s="36" t="s">
        <v>13</v>
      </c>
      <c r="C21" s="27"/>
      <c r="D21" s="34">
        <f>SUM(D22:D23)</f>
        <v>0</v>
      </c>
      <c r="E21" s="49"/>
      <c r="F21" s="49"/>
      <c r="G21" s="49"/>
      <c r="H21" s="52"/>
      <c r="I21" s="6">
        <f>I22+I23</f>
        <v>0</v>
      </c>
      <c r="J21" s="6">
        <f>J22+J23</f>
        <v>0</v>
      </c>
      <c r="K21" s="202"/>
      <c r="L21" s="151"/>
      <c r="M21" s="202"/>
      <c r="N21" s="202"/>
      <c r="O21" s="199"/>
      <c r="P21" s="205"/>
      <c r="Q21" s="199"/>
    </row>
    <row r="22" spans="2:17">
      <c r="B22" s="218"/>
      <c r="C22" s="9" t="s">
        <v>4</v>
      </c>
      <c r="D22" s="37">
        <f>I22+J22</f>
        <v>0</v>
      </c>
      <c r="E22" s="49"/>
      <c r="F22" s="49"/>
      <c r="G22" s="49"/>
      <c r="H22" s="52"/>
      <c r="I22" s="4">
        <f>SUM('Մ-10:Մ-12'!I22)</f>
        <v>0</v>
      </c>
      <c r="J22" s="4">
        <f>SUM('Մ-10:Մ-12'!J22)</f>
        <v>0</v>
      </c>
      <c r="K22" s="202"/>
      <c r="L22" s="151"/>
      <c r="M22" s="202"/>
      <c r="N22" s="202"/>
      <c r="O22" s="199"/>
      <c r="P22" s="205"/>
      <c r="Q22" s="199"/>
    </row>
    <row r="23" spans="2:17">
      <c r="B23" s="218"/>
      <c r="C23" s="9" t="s">
        <v>5</v>
      </c>
      <c r="D23" s="37">
        <f>I23+J23</f>
        <v>0</v>
      </c>
      <c r="E23" s="49"/>
      <c r="F23" s="49"/>
      <c r="G23" s="49"/>
      <c r="H23" s="52"/>
      <c r="I23" s="4">
        <f>SUM('Մ-10:Մ-12'!I23)</f>
        <v>0</v>
      </c>
      <c r="J23" s="4">
        <f>SUM('Մ-10:Մ-12'!J23)</f>
        <v>0</v>
      </c>
      <c r="K23" s="202"/>
      <c r="L23" s="151"/>
      <c r="M23" s="202"/>
      <c r="N23" s="202"/>
      <c r="O23" s="199"/>
      <c r="P23" s="205"/>
      <c r="Q23" s="199"/>
    </row>
    <row r="24" spans="2:17" ht="15.75" customHeight="1">
      <c r="B24" s="36" t="s">
        <v>14</v>
      </c>
      <c r="C24" s="27"/>
      <c r="D24" s="34">
        <f>D25+D26</f>
        <v>0</v>
      </c>
      <c r="E24" s="49"/>
      <c r="F24" s="49"/>
      <c r="G24" s="49"/>
      <c r="H24" s="52"/>
      <c r="I24" s="6">
        <f>I25+I26</f>
        <v>0</v>
      </c>
      <c r="J24" s="6">
        <f>J25+J26</f>
        <v>0</v>
      </c>
      <c r="K24" s="202"/>
      <c r="L24" s="151"/>
      <c r="M24" s="202"/>
      <c r="N24" s="202"/>
      <c r="O24" s="199"/>
      <c r="P24" s="205"/>
      <c r="Q24" s="199"/>
    </row>
    <row r="25" spans="2:17">
      <c r="B25" s="218"/>
      <c r="C25" s="9" t="s">
        <v>4</v>
      </c>
      <c r="D25" s="37">
        <f t="shared" ref="D25:D26" si="0">I25+J25</f>
        <v>0</v>
      </c>
      <c r="E25" s="49"/>
      <c r="F25" s="49"/>
      <c r="G25" s="49"/>
      <c r="H25" s="52"/>
      <c r="I25" s="4">
        <f>SUM('Մ-10:Մ-12'!I25)</f>
        <v>0</v>
      </c>
      <c r="J25" s="4">
        <f>SUM('Մ-10:Մ-12'!J25)</f>
        <v>0</v>
      </c>
      <c r="K25" s="202"/>
      <c r="L25" s="151"/>
      <c r="M25" s="202"/>
      <c r="N25" s="202"/>
      <c r="O25" s="199"/>
      <c r="P25" s="205"/>
      <c r="Q25" s="199"/>
    </row>
    <row r="26" spans="2:17">
      <c r="B26" s="218"/>
      <c r="C26" s="9" t="s">
        <v>5</v>
      </c>
      <c r="D26" s="37">
        <f t="shared" si="0"/>
        <v>0</v>
      </c>
      <c r="E26" s="49"/>
      <c r="F26" s="49"/>
      <c r="G26" s="49"/>
      <c r="H26" s="52"/>
      <c r="I26" s="4">
        <f>SUM('Մ-10:Մ-12'!I26)</f>
        <v>0</v>
      </c>
      <c r="J26" s="4">
        <f>SUM('Մ-10:Մ-12'!J26)</f>
        <v>0</v>
      </c>
      <c r="K26" s="203"/>
      <c r="L26" s="152"/>
      <c r="M26" s="203"/>
      <c r="N26" s="203"/>
      <c r="O26" s="200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2"/>
      <c r="J27" s="12"/>
      <c r="K27" s="259"/>
      <c r="L27" s="260"/>
      <c r="M27" s="260"/>
      <c r="N27" s="261"/>
      <c r="O27" s="28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0</v>
      </c>
      <c r="E28" s="175"/>
      <c r="F28" s="175"/>
      <c r="G28" s="49"/>
      <c r="H28" s="49"/>
      <c r="I28" s="4">
        <f>SUM('Մ-10:Մ-12'!I28)</f>
        <v>0</v>
      </c>
      <c r="J28" s="4">
        <f>SUM('Մ-10:Մ-12'!J28)</f>
        <v>0</v>
      </c>
      <c r="K28" s="172"/>
      <c r="L28" s="173"/>
      <c r="M28" s="173"/>
      <c r="N28" s="174"/>
      <c r="O28" s="4">
        <f>SUM('Մ-10:Մ-12'!O28)</f>
        <v>0</v>
      </c>
      <c r="P28" s="53"/>
      <c r="Q28" s="4">
        <f>SUM('Մ-10:Մ-12'!Q28)</f>
        <v>0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4">
        <f>SUM('Մ-10:Մ-12'!O29)</f>
        <v>0</v>
      </c>
      <c r="P29" s="53"/>
      <c r="Q29" s="4">
        <f>SUM('Մ-10:Մ-12'!Q29)</f>
        <v>0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4">
        <f>SUM('Մ-10:Մ-12'!P30)</f>
        <v>0</v>
      </c>
      <c r="Q30" s="19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4">
        <f>SUM('Մ-10:Մ-12'!I34)</f>
        <v>0</v>
      </c>
      <c r="J34" s="296">
        <f>SUM('Մ-10:Մ-12'!J34)</f>
        <v>0</v>
      </c>
      <c r="K34" s="297"/>
      <c r="L34" s="297"/>
      <c r="M34" s="298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4">
        <f>SUM('Մ-10:Մ-12'!I35)</f>
        <v>0</v>
      </c>
      <c r="J35" s="296">
        <f>SUM('Մ-10:Մ-12'!J35)</f>
        <v>0</v>
      </c>
      <c r="K35" s="297"/>
      <c r="L35" s="297"/>
      <c r="M35" s="298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">
        <f>SUM('Մ-10:Մ-12'!I36)</f>
        <v>0</v>
      </c>
      <c r="J36" s="296">
        <f>SUM('Մ-10:Մ-12'!J36)</f>
        <v>0</v>
      </c>
      <c r="K36" s="297"/>
      <c r="L36" s="297"/>
      <c r="M36" s="298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D5:D7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Q9:Q17"/>
    <mergeCell ref="I9:I17"/>
    <mergeCell ref="O9:O17"/>
    <mergeCell ref="J8:N8"/>
    <mergeCell ref="M9:N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O19:O26"/>
    <mergeCell ref="P19:P26"/>
    <mergeCell ref="B20:C20"/>
    <mergeCell ref="B18:C18"/>
    <mergeCell ref="J18:K18"/>
    <mergeCell ref="K19:K26"/>
    <mergeCell ref="Q19:Q26"/>
    <mergeCell ref="M20:M26"/>
    <mergeCell ref="N20:N26"/>
    <mergeCell ref="B22:B23"/>
    <mergeCell ref="B25:B26"/>
    <mergeCell ref="N35:Q35"/>
    <mergeCell ref="C36:F36"/>
    <mergeCell ref="E27:H27"/>
    <mergeCell ref="B28:C28"/>
    <mergeCell ref="E28:F28"/>
    <mergeCell ref="E29:F29"/>
    <mergeCell ref="I29:N29"/>
    <mergeCell ref="K28:N28"/>
    <mergeCell ref="K27:N27"/>
    <mergeCell ref="J7:L7"/>
    <mergeCell ref="J9:L9"/>
    <mergeCell ref="J36:M36"/>
    <mergeCell ref="N36:Q36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5:F35"/>
    <mergeCell ref="J35:M35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B1:Q40"/>
  <sheetViews>
    <sheetView workbookViewId="0">
      <selection activeCell="E8" sqref="E8:F8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302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25608</v>
      </c>
      <c r="E8" s="273">
        <f>'Մ-01'!E8:F8+'Մ-02'!E8:F8+'Մ-03'!E8:F8+'Մ-04'!E8:F8+'Մ-05'!E8:F8+'Մ-06'!E8:F8</f>
        <v>1411</v>
      </c>
      <c r="F8" s="281"/>
      <c r="G8" s="83"/>
      <c r="H8" s="84"/>
      <c r="I8" s="85">
        <f>I20+I21+I24</f>
        <v>13846</v>
      </c>
      <c r="J8" s="275">
        <f>J9+M9</f>
        <v>10282</v>
      </c>
      <c r="K8" s="276"/>
      <c r="L8" s="276"/>
      <c r="M8" s="276"/>
      <c r="N8" s="277"/>
      <c r="O8" s="86">
        <f>O28+O29</f>
        <v>69</v>
      </c>
      <c r="P8" s="255">
        <f>P30+Q30</f>
        <v>9484</v>
      </c>
      <c r="Q8" s="256"/>
    </row>
    <row r="9" spans="2:17" ht="18.75" customHeight="1">
      <c r="B9" s="251"/>
      <c r="C9" s="252"/>
      <c r="D9" s="78"/>
      <c r="E9" s="88">
        <f>SUM(E10:E17)</f>
        <v>1144</v>
      </c>
      <c r="F9" s="73">
        <f>SUM(F10:F17)</f>
        <v>365</v>
      </c>
      <c r="G9" s="74">
        <f>SUM('Մ-01:Մ-06'!G9)</f>
        <v>62</v>
      </c>
      <c r="H9" s="75">
        <f>SUM('Մ-01:Մ-06'!H9)</f>
        <v>25</v>
      </c>
      <c r="I9" s="290"/>
      <c r="J9" s="270">
        <f>J19+J20+J21+J24</f>
        <v>7797</v>
      </c>
      <c r="K9" s="271"/>
      <c r="L9" s="272"/>
      <c r="M9" s="265">
        <f>M19</f>
        <v>2485</v>
      </c>
      <c r="N9" s="266"/>
      <c r="O9" s="282"/>
      <c r="P9" s="301"/>
      <c r="Q9" s="300"/>
    </row>
    <row r="10" spans="2:17" ht="15.75" customHeight="1">
      <c r="B10" s="220" t="s">
        <v>28</v>
      </c>
      <c r="C10" s="221"/>
      <c r="D10" s="222"/>
      <c r="E10" s="45">
        <f>SUM('Մ-01:Մ-06'!E10)</f>
        <v>41</v>
      </c>
      <c r="F10" s="26">
        <f>SUM('Մ-01:Մ-06'!F10)</f>
        <v>160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283"/>
      <c r="P10" s="301"/>
      <c r="Q10" s="300"/>
    </row>
    <row r="11" spans="2:17" ht="15.75" customHeight="1">
      <c r="B11" s="220" t="s">
        <v>29</v>
      </c>
      <c r="C11" s="221"/>
      <c r="D11" s="222"/>
      <c r="E11" s="45">
        <f>SUM('Մ-01:Մ-06'!E11)</f>
        <v>89</v>
      </c>
      <c r="F11" s="31"/>
      <c r="G11" s="283"/>
      <c r="H11" s="213"/>
      <c r="I11" s="291"/>
      <c r="J11" s="116">
        <f>J9-K11</f>
        <v>7631</v>
      </c>
      <c r="K11" s="4">
        <f>SUM('Մ-01:Մ-06'!K11)</f>
        <v>166</v>
      </c>
      <c r="L11" s="4">
        <f>SUM('Մ-01:Մ-06'!L11)</f>
        <v>311</v>
      </c>
      <c r="M11" s="134"/>
      <c r="N11" s="134"/>
      <c r="O11" s="283"/>
      <c r="P11" s="301"/>
      <c r="Q11" s="300"/>
    </row>
    <row r="12" spans="2:17" ht="15.75" customHeight="1">
      <c r="B12" s="220" t="s">
        <v>30</v>
      </c>
      <c r="C12" s="221"/>
      <c r="D12" s="222"/>
      <c r="E12" s="45">
        <f>SUM('Մ-01:Մ-06'!E12)</f>
        <v>1</v>
      </c>
      <c r="F12" s="72">
        <f>SUM('Մ-01:Մ-06'!F12)</f>
        <v>0</v>
      </c>
      <c r="G12" s="283"/>
      <c r="H12" s="213"/>
      <c r="I12" s="291"/>
      <c r="J12" s="134"/>
      <c r="K12" s="134"/>
      <c r="L12" s="134"/>
      <c r="M12" s="134"/>
      <c r="N12" s="134"/>
      <c r="O12" s="283"/>
      <c r="P12" s="301"/>
      <c r="Q12" s="300"/>
    </row>
    <row r="13" spans="2:17" ht="15.75" customHeight="1">
      <c r="B13" s="220" t="s">
        <v>31</v>
      </c>
      <c r="C13" s="221"/>
      <c r="D13" s="222"/>
      <c r="E13" s="45">
        <f>SUM('Մ-01:Մ-06'!E13)</f>
        <v>27</v>
      </c>
      <c r="F13" s="26">
        <f>SUM('Մ-01:Մ-06'!F13)</f>
        <v>50</v>
      </c>
      <c r="G13" s="283"/>
      <c r="H13" s="213"/>
      <c r="I13" s="291"/>
      <c r="J13" s="134"/>
      <c r="K13" s="134"/>
      <c r="L13" s="134"/>
      <c r="M13" s="134"/>
      <c r="N13" s="134"/>
      <c r="O13" s="283"/>
      <c r="P13" s="301"/>
      <c r="Q13" s="300"/>
    </row>
    <row r="14" spans="2:17" ht="15.75" customHeight="1">
      <c r="B14" s="220" t="s">
        <v>32</v>
      </c>
      <c r="C14" s="221"/>
      <c r="D14" s="222"/>
      <c r="E14" s="45">
        <f>SUM('Մ-01:Մ-06'!E14)</f>
        <v>11</v>
      </c>
      <c r="F14" s="26">
        <f>SUM('Մ-01:Մ-06'!F14)</f>
        <v>76</v>
      </c>
      <c r="G14" s="283"/>
      <c r="H14" s="213"/>
      <c r="I14" s="291"/>
      <c r="J14" s="134"/>
      <c r="K14" s="134"/>
      <c r="L14" s="134"/>
      <c r="M14" s="134"/>
      <c r="N14" s="134"/>
      <c r="O14" s="283"/>
      <c r="P14" s="301"/>
      <c r="Q14" s="300"/>
    </row>
    <row r="15" spans="2:17" ht="15.75" customHeight="1">
      <c r="B15" s="220" t="s">
        <v>33</v>
      </c>
      <c r="C15" s="221"/>
      <c r="D15" s="222"/>
      <c r="E15" s="45">
        <f>SUM('Մ-01:Մ-06'!E15)</f>
        <v>19</v>
      </c>
      <c r="F15" s="26">
        <f>SUM('Մ-01:Մ-06'!F15)</f>
        <v>79</v>
      </c>
      <c r="G15" s="283"/>
      <c r="H15" s="213"/>
      <c r="I15" s="291"/>
      <c r="J15" s="134"/>
      <c r="K15" s="134"/>
      <c r="L15" s="134"/>
      <c r="M15" s="134"/>
      <c r="N15" s="134"/>
      <c r="O15" s="283"/>
      <c r="P15" s="301"/>
      <c r="Q15" s="300"/>
    </row>
    <row r="16" spans="2:17" ht="15.75" customHeight="1">
      <c r="B16" s="220" t="s">
        <v>34</v>
      </c>
      <c r="C16" s="221"/>
      <c r="D16" s="222"/>
      <c r="E16" s="14">
        <f>SUM('Մ-01:Մ-06'!E16)</f>
        <v>26</v>
      </c>
      <c r="F16" s="31"/>
      <c r="G16" s="283"/>
      <c r="H16" s="213"/>
      <c r="I16" s="291"/>
      <c r="J16" s="134"/>
      <c r="K16" s="134"/>
      <c r="L16" s="134"/>
      <c r="M16" s="134"/>
      <c r="N16" s="134"/>
      <c r="O16" s="283"/>
      <c r="P16" s="301"/>
      <c r="Q16" s="300"/>
    </row>
    <row r="17" spans="2:17" ht="15.75" customHeight="1" thickBot="1">
      <c r="B17" s="220" t="s">
        <v>35</v>
      </c>
      <c r="C17" s="221"/>
      <c r="D17" s="222"/>
      <c r="E17" s="65">
        <f>SUM('Մ-01:Մ-06'!E17)</f>
        <v>930</v>
      </c>
      <c r="F17" s="66"/>
      <c r="G17" s="284"/>
      <c r="H17" s="285"/>
      <c r="I17" s="178"/>
      <c r="J17" s="135"/>
      <c r="K17" s="135"/>
      <c r="L17" s="135"/>
      <c r="M17" s="135"/>
      <c r="N17" s="135"/>
      <c r="O17" s="176"/>
      <c r="P17" s="301"/>
      <c r="Q17" s="3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9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5629</v>
      </c>
      <c r="E19" s="175"/>
      <c r="F19" s="175"/>
      <c r="G19" s="175"/>
      <c r="H19" s="175"/>
      <c r="I19" s="31"/>
      <c r="J19" s="26">
        <f>SUM('Մ-01:Մ-06'!J19)</f>
        <v>1634</v>
      </c>
      <c r="K19" s="201"/>
      <c r="L19" s="150"/>
      <c r="M19" s="26">
        <f>SUM('Մ-01:Մ-06'!M19)</f>
        <v>2485</v>
      </c>
      <c r="N19" s="26">
        <f>SUM('Մ-01:Մ-06'!N19)</f>
        <v>1510</v>
      </c>
      <c r="O19" s="282"/>
      <c r="P19" s="301"/>
      <c r="Q19" s="300"/>
    </row>
    <row r="20" spans="2:17" ht="29.25" customHeight="1">
      <c r="B20" s="208" t="s">
        <v>12</v>
      </c>
      <c r="C20" s="287"/>
      <c r="D20" s="34">
        <f>I20+J20</f>
        <v>15037</v>
      </c>
      <c r="E20" s="49"/>
      <c r="F20" s="49"/>
      <c r="G20" s="49"/>
      <c r="H20" s="49"/>
      <c r="I20" s="26">
        <f>SUM('Մ-01:Մ-06'!I20)</f>
        <v>9301</v>
      </c>
      <c r="J20" s="26">
        <f>SUM('Մ-01:Մ-06'!J20)</f>
        <v>5736</v>
      </c>
      <c r="K20" s="202"/>
      <c r="L20" s="151"/>
      <c r="M20" s="201"/>
      <c r="N20" s="201"/>
      <c r="O20" s="283"/>
      <c r="P20" s="301"/>
      <c r="Q20" s="300"/>
    </row>
    <row r="21" spans="2:17" ht="19.5" customHeight="1">
      <c r="B21" s="36" t="s">
        <v>13</v>
      </c>
      <c r="C21" s="27"/>
      <c r="D21" s="34">
        <f>SUM(D22:D23)</f>
        <v>4441</v>
      </c>
      <c r="E21" s="49"/>
      <c r="F21" s="49"/>
      <c r="G21" s="49"/>
      <c r="H21" s="49"/>
      <c r="I21" s="6">
        <f>I22+I23</f>
        <v>4292</v>
      </c>
      <c r="J21" s="6">
        <f>J22+J23</f>
        <v>149</v>
      </c>
      <c r="K21" s="202"/>
      <c r="L21" s="151"/>
      <c r="M21" s="202"/>
      <c r="N21" s="202"/>
      <c r="O21" s="283"/>
      <c r="P21" s="301"/>
      <c r="Q21" s="300"/>
    </row>
    <row r="22" spans="2:17">
      <c r="B22" s="218"/>
      <c r="C22" s="9" t="s">
        <v>4</v>
      </c>
      <c r="D22" s="37">
        <f>I22+J22</f>
        <v>390</v>
      </c>
      <c r="E22" s="49"/>
      <c r="F22" s="49"/>
      <c r="G22" s="49"/>
      <c r="H22" s="49"/>
      <c r="I22" s="26">
        <f>SUM('Մ-01:Մ-06'!I22)</f>
        <v>248</v>
      </c>
      <c r="J22" s="26">
        <f>SUM('Մ-01:Մ-06'!J22)</f>
        <v>142</v>
      </c>
      <c r="K22" s="202"/>
      <c r="L22" s="151"/>
      <c r="M22" s="202"/>
      <c r="N22" s="202"/>
      <c r="O22" s="283"/>
      <c r="P22" s="301"/>
      <c r="Q22" s="300"/>
    </row>
    <row r="23" spans="2:17">
      <c r="B23" s="218"/>
      <c r="C23" s="9" t="s">
        <v>5</v>
      </c>
      <c r="D23" s="37">
        <f>I23+J23</f>
        <v>4051</v>
      </c>
      <c r="E23" s="49"/>
      <c r="F23" s="49"/>
      <c r="G23" s="49"/>
      <c r="H23" s="49"/>
      <c r="I23" s="26">
        <f>SUM('Մ-01:Մ-06'!I23)</f>
        <v>4044</v>
      </c>
      <c r="J23" s="26">
        <f>SUM('Մ-01:Մ-06'!J23)</f>
        <v>7</v>
      </c>
      <c r="K23" s="202"/>
      <c r="L23" s="151"/>
      <c r="M23" s="202"/>
      <c r="N23" s="202"/>
      <c r="O23" s="283"/>
      <c r="P23" s="301"/>
      <c r="Q23" s="300"/>
    </row>
    <row r="24" spans="2:17" ht="15.75" customHeight="1">
      <c r="B24" s="36" t="s">
        <v>14</v>
      </c>
      <c r="C24" s="27"/>
      <c r="D24" s="34">
        <f>D25+D26</f>
        <v>531</v>
      </c>
      <c r="E24" s="49"/>
      <c r="F24" s="49"/>
      <c r="G24" s="49"/>
      <c r="H24" s="49"/>
      <c r="I24" s="6">
        <f>I25+I26</f>
        <v>253</v>
      </c>
      <c r="J24" s="6">
        <f>J25+J26</f>
        <v>278</v>
      </c>
      <c r="K24" s="202"/>
      <c r="L24" s="151"/>
      <c r="M24" s="202"/>
      <c r="N24" s="202"/>
      <c r="O24" s="283"/>
      <c r="P24" s="301"/>
      <c r="Q24" s="300"/>
    </row>
    <row r="25" spans="2:17">
      <c r="B25" s="218"/>
      <c r="C25" s="9" t="s">
        <v>4</v>
      </c>
      <c r="D25" s="37">
        <f t="shared" ref="D25:D26" si="0">I25+J25</f>
        <v>526</v>
      </c>
      <c r="E25" s="49"/>
      <c r="F25" s="49"/>
      <c r="G25" s="49"/>
      <c r="H25" s="49"/>
      <c r="I25" s="26">
        <f>SUM('Մ-01:Մ-06'!I25)</f>
        <v>249</v>
      </c>
      <c r="J25" s="26">
        <f>SUM('Մ-01:Մ-06'!J25)</f>
        <v>277</v>
      </c>
      <c r="K25" s="202"/>
      <c r="L25" s="151"/>
      <c r="M25" s="202"/>
      <c r="N25" s="202"/>
      <c r="O25" s="283"/>
      <c r="P25" s="301"/>
      <c r="Q25" s="300"/>
    </row>
    <row r="26" spans="2:17">
      <c r="B26" s="218"/>
      <c r="C26" s="9" t="s">
        <v>5</v>
      </c>
      <c r="D26" s="37">
        <f t="shared" si="0"/>
        <v>5</v>
      </c>
      <c r="E26" s="49"/>
      <c r="F26" s="49"/>
      <c r="G26" s="49"/>
      <c r="H26" s="49"/>
      <c r="I26" s="26">
        <f>SUM('Մ-01:Մ-06'!I26)</f>
        <v>4</v>
      </c>
      <c r="J26" s="26">
        <f>SUM('Մ-01:Մ-06'!J26)</f>
        <v>1</v>
      </c>
      <c r="K26" s="203"/>
      <c r="L26" s="152"/>
      <c r="M26" s="203"/>
      <c r="N26" s="203"/>
      <c r="O26" s="176"/>
      <c r="P26" s="301"/>
      <c r="Q26" s="3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1"/>
      <c r="J27" s="12"/>
      <c r="K27" s="259"/>
      <c r="L27" s="260"/>
      <c r="M27" s="260"/>
      <c r="N27" s="261"/>
      <c r="O27" s="13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1801</v>
      </c>
      <c r="E28" s="175"/>
      <c r="F28" s="175"/>
      <c r="G28" s="49"/>
      <c r="H28" s="49"/>
      <c r="I28" s="26">
        <f>SUM('Մ-01:Մ-06'!I28)</f>
        <v>893</v>
      </c>
      <c r="J28" s="26">
        <f>SUM('Մ-01:Մ-06'!J28)</f>
        <v>894</v>
      </c>
      <c r="K28" s="172"/>
      <c r="L28" s="173"/>
      <c r="M28" s="173"/>
      <c r="N28" s="174"/>
      <c r="O28" s="45">
        <f>SUM('Մ-01:Մ-06'!O28)</f>
        <v>14</v>
      </c>
      <c r="P28" s="53"/>
      <c r="Q28" s="70">
        <f>SUM('Մ-01:Մ-06'!Q28)</f>
        <v>1288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45">
        <f>SUM('Մ-01:Մ-06'!O29)</f>
        <v>55</v>
      </c>
      <c r="P29" s="53"/>
      <c r="Q29" s="70">
        <f>SUM('Մ-01:Մ-06'!Q29)</f>
        <v>413</v>
      </c>
    </row>
    <row r="30" spans="2:17" ht="22.15" customHeight="1" thickBo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48"/>
      <c r="P30" s="65">
        <f>SUM('Մ-01:Մ-06'!P30)</f>
        <v>7783</v>
      </c>
      <c r="Q30" s="71">
        <f>Q28+Q29</f>
        <v>1701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0"/>
      <c r="Q31" s="21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26">
        <f>SUM('Մ-01:Մ-06'!I34)</f>
        <v>2</v>
      </c>
      <c r="J34" s="299">
        <f>SUM('Մ-01:Մ-06'!J34)</f>
        <v>17</v>
      </c>
      <c r="K34" s="299"/>
      <c r="L34" s="299"/>
      <c r="M34" s="299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26">
        <f>SUM('Մ-01:Մ-06'!I35)</f>
        <v>22</v>
      </c>
      <c r="J35" s="299">
        <f>SUM('Մ-01:Մ-06'!J35)</f>
        <v>40</v>
      </c>
      <c r="K35" s="299"/>
      <c r="L35" s="299"/>
      <c r="M35" s="299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26">
        <f>SUM('Մ-01:Մ-06'!I36)</f>
        <v>0</v>
      </c>
      <c r="J36" s="299">
        <f>SUM('Մ-01:Մ-06'!J36)</f>
        <v>0</v>
      </c>
      <c r="K36" s="299"/>
      <c r="L36" s="299"/>
      <c r="M36" s="299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D5:D7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Q9:Q17"/>
    <mergeCell ref="I9:I17"/>
    <mergeCell ref="O9:O17"/>
    <mergeCell ref="J8:N8"/>
    <mergeCell ref="M9:N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O19:O26"/>
    <mergeCell ref="P19:P26"/>
    <mergeCell ref="B20:C20"/>
    <mergeCell ref="B18:C18"/>
    <mergeCell ref="J18:K18"/>
    <mergeCell ref="K19:K26"/>
    <mergeCell ref="Q19:Q26"/>
    <mergeCell ref="M20:M26"/>
    <mergeCell ref="N20:N26"/>
    <mergeCell ref="B22:B23"/>
    <mergeCell ref="B25:B26"/>
    <mergeCell ref="N35:Q35"/>
    <mergeCell ref="C36:F36"/>
    <mergeCell ref="E27:H27"/>
    <mergeCell ref="B28:C28"/>
    <mergeCell ref="E28:F28"/>
    <mergeCell ref="E29:F29"/>
    <mergeCell ref="I29:N29"/>
    <mergeCell ref="K28:N28"/>
    <mergeCell ref="K27:N27"/>
    <mergeCell ref="J7:L7"/>
    <mergeCell ref="J9:L9"/>
    <mergeCell ref="J36:M36"/>
    <mergeCell ref="N36:Q36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5:F35"/>
    <mergeCell ref="J35:M35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B1:Q40"/>
  <sheetViews>
    <sheetView workbookViewId="0">
      <selection activeCell="Q30" sqref="Q30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0</v>
      </c>
      <c r="E8" s="273">
        <f>'Մ-07'!E8:F8+'Մ-08'!E8:F8+'Մ-09'!E8:F8+'Մ-10'!E8:F8+'Մ-11'!E8:F8+'Մ-12'!E8:F8</f>
        <v>0</v>
      </c>
      <c r="F8" s="281"/>
      <c r="G8" s="83"/>
      <c r="H8" s="84"/>
      <c r="I8" s="85">
        <f>I20+I21+I24</f>
        <v>0</v>
      </c>
      <c r="J8" s="275">
        <f>J9+M9</f>
        <v>0</v>
      </c>
      <c r="K8" s="276"/>
      <c r="L8" s="276"/>
      <c r="M8" s="276"/>
      <c r="N8" s="277"/>
      <c r="O8" s="86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8"/>
      <c r="E9" s="88">
        <f>SUM(E10:E17)</f>
        <v>0</v>
      </c>
      <c r="F9" s="73">
        <f>SUM(F10:F17)</f>
        <v>0</v>
      </c>
      <c r="G9" s="74">
        <f>SUM('Մ-07:Մ-12'!G9)</f>
        <v>0</v>
      </c>
      <c r="H9" s="75">
        <f>SUM('Մ-07:Մ-12'!H9)</f>
        <v>0</v>
      </c>
      <c r="I9" s="290"/>
      <c r="J9" s="270">
        <f>J19+J20+J21+J24</f>
        <v>0</v>
      </c>
      <c r="K9" s="271"/>
      <c r="L9" s="272"/>
      <c r="M9" s="265">
        <f>M19</f>
        <v>0</v>
      </c>
      <c r="N9" s="266"/>
      <c r="O9" s="198"/>
      <c r="P9" s="204"/>
      <c r="Q9" s="198"/>
    </row>
    <row r="10" spans="2:17" ht="15.75" customHeight="1">
      <c r="B10" s="220" t="s">
        <v>28</v>
      </c>
      <c r="C10" s="221"/>
      <c r="D10" s="222"/>
      <c r="E10" s="45">
        <f>SUM('Մ-07:Մ-12'!E10)</f>
        <v>0</v>
      </c>
      <c r="F10" s="26">
        <f>SUM('Մ-07:Մ-12'!F10)</f>
        <v>0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199"/>
      <c r="P10" s="205"/>
      <c r="Q10" s="199"/>
    </row>
    <row r="11" spans="2:17" ht="15.75" customHeight="1">
      <c r="B11" s="220" t="s">
        <v>29</v>
      </c>
      <c r="C11" s="221"/>
      <c r="D11" s="222"/>
      <c r="E11" s="45">
        <f>SUM('Մ-07:Մ-12'!E11)</f>
        <v>0</v>
      </c>
      <c r="F11" s="31"/>
      <c r="G11" s="283"/>
      <c r="H11" s="213"/>
      <c r="I11" s="291"/>
      <c r="J11" s="116">
        <f>J9-K11</f>
        <v>0</v>
      </c>
      <c r="K11" s="4">
        <f>SUM('Մ-07:Մ-12'!K11)</f>
        <v>0</v>
      </c>
      <c r="L11" s="4">
        <f>SUM('Մ-07:Մ-12'!L11)</f>
        <v>0</v>
      </c>
      <c r="M11" s="134"/>
      <c r="N11" s="134"/>
      <c r="O11" s="199"/>
      <c r="P11" s="205"/>
      <c r="Q11" s="199"/>
    </row>
    <row r="12" spans="2:17" ht="15.75" customHeight="1">
      <c r="B12" s="220" t="s">
        <v>30</v>
      </c>
      <c r="C12" s="221"/>
      <c r="D12" s="222"/>
      <c r="E12" s="45">
        <f>SUM('Մ-07:Մ-12'!E12)</f>
        <v>0</v>
      </c>
      <c r="F12" s="72">
        <f>SUM('Մ-07:Մ-12'!F12)</f>
        <v>0</v>
      </c>
      <c r="G12" s="283"/>
      <c r="H12" s="213"/>
      <c r="I12" s="291"/>
      <c r="J12" s="134"/>
      <c r="K12" s="134"/>
      <c r="L12" s="134"/>
      <c r="M12" s="134"/>
      <c r="N12" s="134"/>
      <c r="O12" s="199"/>
      <c r="P12" s="205"/>
      <c r="Q12" s="199"/>
    </row>
    <row r="13" spans="2:17" ht="15.75" customHeight="1">
      <c r="B13" s="220" t="s">
        <v>31</v>
      </c>
      <c r="C13" s="221"/>
      <c r="D13" s="222"/>
      <c r="E13" s="45">
        <f>SUM('Մ-07:Մ-12'!E13)</f>
        <v>0</v>
      </c>
      <c r="F13" s="26">
        <f>SUM('Մ-07:Մ-12'!F13)</f>
        <v>0</v>
      </c>
      <c r="G13" s="283"/>
      <c r="H13" s="213"/>
      <c r="I13" s="291"/>
      <c r="J13" s="134"/>
      <c r="K13" s="134"/>
      <c r="L13" s="134"/>
      <c r="M13" s="134"/>
      <c r="N13" s="134"/>
      <c r="O13" s="199"/>
      <c r="P13" s="205"/>
      <c r="Q13" s="199"/>
    </row>
    <row r="14" spans="2:17" ht="15.75" customHeight="1">
      <c r="B14" s="220" t="s">
        <v>32</v>
      </c>
      <c r="C14" s="221"/>
      <c r="D14" s="222"/>
      <c r="E14" s="45">
        <f>SUM('Մ-07:Մ-12'!E14)</f>
        <v>0</v>
      </c>
      <c r="F14" s="26">
        <f>SUM('Մ-07:Մ-12'!F14)</f>
        <v>0</v>
      </c>
      <c r="G14" s="283"/>
      <c r="H14" s="213"/>
      <c r="I14" s="291"/>
      <c r="J14" s="134"/>
      <c r="K14" s="134"/>
      <c r="L14" s="134"/>
      <c r="M14" s="134"/>
      <c r="N14" s="134"/>
      <c r="O14" s="199"/>
      <c r="P14" s="205"/>
      <c r="Q14" s="199"/>
    </row>
    <row r="15" spans="2:17" ht="15.75" customHeight="1">
      <c r="B15" s="220" t="s">
        <v>33</v>
      </c>
      <c r="C15" s="221"/>
      <c r="D15" s="222"/>
      <c r="E15" s="45">
        <f>SUM('Մ-07:Մ-12'!E15)</f>
        <v>0</v>
      </c>
      <c r="F15" s="26">
        <f>SUM('Մ-07:Մ-12'!F15)</f>
        <v>0</v>
      </c>
      <c r="G15" s="283"/>
      <c r="H15" s="213"/>
      <c r="I15" s="291"/>
      <c r="J15" s="134"/>
      <c r="K15" s="134"/>
      <c r="L15" s="134"/>
      <c r="M15" s="134"/>
      <c r="N15" s="134"/>
      <c r="O15" s="199"/>
      <c r="P15" s="205"/>
      <c r="Q15" s="199"/>
    </row>
    <row r="16" spans="2:17" ht="15.75" customHeight="1">
      <c r="B16" s="220" t="s">
        <v>34</v>
      </c>
      <c r="C16" s="221"/>
      <c r="D16" s="222"/>
      <c r="E16" s="14">
        <f>SUM('Մ-07:Մ-12'!E16)</f>
        <v>0</v>
      </c>
      <c r="F16" s="31"/>
      <c r="G16" s="283"/>
      <c r="H16" s="213"/>
      <c r="I16" s="291"/>
      <c r="J16" s="134"/>
      <c r="K16" s="134"/>
      <c r="L16" s="134"/>
      <c r="M16" s="134"/>
      <c r="N16" s="134"/>
      <c r="O16" s="199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f>SUM('Մ-07:Մ-12'!E17)</f>
        <v>0</v>
      </c>
      <c r="F17" s="66"/>
      <c r="G17" s="284"/>
      <c r="H17" s="285"/>
      <c r="I17" s="178"/>
      <c r="J17" s="135"/>
      <c r="K17" s="135"/>
      <c r="L17" s="135"/>
      <c r="M17" s="135"/>
      <c r="N17" s="135"/>
      <c r="O17" s="200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1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0</v>
      </c>
      <c r="E19" s="175"/>
      <c r="F19" s="175"/>
      <c r="G19" s="175"/>
      <c r="H19" s="175"/>
      <c r="I19" s="31"/>
      <c r="J19" s="26">
        <f>SUM('Մ-07:Մ-12'!J19)</f>
        <v>0</v>
      </c>
      <c r="K19" s="201"/>
      <c r="L19" s="150"/>
      <c r="M19" s="26">
        <f>SUM('Մ-07:Մ-12'!M19)</f>
        <v>0</v>
      </c>
      <c r="N19" s="26">
        <f>SUM('Մ-07:Մ-12'!N19)</f>
        <v>0</v>
      </c>
      <c r="O19" s="198"/>
      <c r="P19" s="204"/>
      <c r="Q19" s="198"/>
    </row>
    <row r="20" spans="2:17" ht="29.25" customHeight="1">
      <c r="B20" s="208" t="s">
        <v>12</v>
      </c>
      <c r="C20" s="287"/>
      <c r="D20" s="34">
        <f>I20+J20</f>
        <v>0</v>
      </c>
      <c r="E20" s="49"/>
      <c r="F20" s="49"/>
      <c r="G20" s="49"/>
      <c r="H20" s="49"/>
      <c r="I20" s="26">
        <f>SUM('Մ-07:Մ-12'!I20)</f>
        <v>0</v>
      </c>
      <c r="J20" s="26">
        <f>SUM('Մ-07:Մ-12'!J20)</f>
        <v>0</v>
      </c>
      <c r="K20" s="202"/>
      <c r="L20" s="151"/>
      <c r="M20" s="305"/>
      <c r="N20" s="305"/>
      <c r="O20" s="199"/>
      <c r="P20" s="205"/>
      <c r="Q20" s="199"/>
    </row>
    <row r="21" spans="2:17" ht="19.5" customHeight="1">
      <c r="B21" s="36" t="s">
        <v>13</v>
      </c>
      <c r="C21" s="27"/>
      <c r="D21" s="34">
        <f>SUM(D22:D23)</f>
        <v>0</v>
      </c>
      <c r="E21" s="49"/>
      <c r="F21" s="49"/>
      <c r="G21" s="49"/>
      <c r="H21" s="49"/>
      <c r="I21" s="6">
        <f>I22+I23</f>
        <v>0</v>
      </c>
      <c r="J21" s="6">
        <f>J22+J23</f>
        <v>0</v>
      </c>
      <c r="K21" s="202"/>
      <c r="L21" s="151"/>
      <c r="M21" s="305"/>
      <c r="N21" s="305"/>
      <c r="O21" s="199"/>
      <c r="P21" s="205"/>
      <c r="Q21" s="199"/>
    </row>
    <row r="22" spans="2:17">
      <c r="B22" s="218"/>
      <c r="C22" s="9" t="s">
        <v>4</v>
      </c>
      <c r="D22" s="37">
        <f>I22+J22</f>
        <v>0</v>
      </c>
      <c r="E22" s="49"/>
      <c r="F22" s="49"/>
      <c r="G22" s="49"/>
      <c r="H22" s="49"/>
      <c r="I22" s="26">
        <f>SUM('Մ-07:Մ-12'!I22)</f>
        <v>0</v>
      </c>
      <c r="J22" s="26">
        <f>SUM('Մ-07:Մ-12'!J22)</f>
        <v>0</v>
      </c>
      <c r="K22" s="202"/>
      <c r="L22" s="151"/>
      <c r="M22" s="305"/>
      <c r="N22" s="305"/>
      <c r="O22" s="199"/>
      <c r="P22" s="205"/>
      <c r="Q22" s="199"/>
    </row>
    <row r="23" spans="2:17">
      <c r="B23" s="218"/>
      <c r="C23" s="9" t="s">
        <v>5</v>
      </c>
      <c r="D23" s="37">
        <f>I23+J23</f>
        <v>0</v>
      </c>
      <c r="E23" s="49"/>
      <c r="F23" s="49"/>
      <c r="G23" s="49"/>
      <c r="H23" s="49"/>
      <c r="I23" s="26">
        <f>SUM('Մ-07:Մ-12'!I23)</f>
        <v>0</v>
      </c>
      <c r="J23" s="26">
        <f>SUM('Մ-07:Մ-12'!J23)</f>
        <v>0</v>
      </c>
      <c r="K23" s="202"/>
      <c r="L23" s="151"/>
      <c r="M23" s="305"/>
      <c r="N23" s="305"/>
      <c r="O23" s="199"/>
      <c r="P23" s="205"/>
      <c r="Q23" s="199"/>
    </row>
    <row r="24" spans="2:17" ht="15.75" customHeight="1">
      <c r="B24" s="36" t="s">
        <v>14</v>
      </c>
      <c r="C24" s="27"/>
      <c r="D24" s="34">
        <f>D25+D26</f>
        <v>0</v>
      </c>
      <c r="E24" s="49"/>
      <c r="F24" s="49"/>
      <c r="G24" s="49"/>
      <c r="H24" s="49"/>
      <c r="I24" s="6">
        <f>I25+I26</f>
        <v>0</v>
      </c>
      <c r="J24" s="6">
        <f>J25+J26</f>
        <v>0</v>
      </c>
      <c r="K24" s="202"/>
      <c r="L24" s="151"/>
      <c r="M24" s="305"/>
      <c r="N24" s="305"/>
      <c r="O24" s="199"/>
      <c r="P24" s="205"/>
      <c r="Q24" s="199"/>
    </row>
    <row r="25" spans="2:17">
      <c r="B25" s="218"/>
      <c r="C25" s="9" t="s">
        <v>4</v>
      </c>
      <c r="D25" s="37">
        <f t="shared" ref="D25:D26" si="0">I25+J25</f>
        <v>0</v>
      </c>
      <c r="E25" s="49"/>
      <c r="F25" s="49"/>
      <c r="G25" s="49"/>
      <c r="H25" s="49"/>
      <c r="I25" s="26">
        <f>SUM('Մ-07:Մ-12'!I25)</f>
        <v>0</v>
      </c>
      <c r="J25" s="26">
        <f>SUM('Մ-07:Մ-12'!J25)</f>
        <v>0</v>
      </c>
      <c r="K25" s="202"/>
      <c r="L25" s="151"/>
      <c r="M25" s="305"/>
      <c r="N25" s="305"/>
      <c r="O25" s="199"/>
      <c r="P25" s="205"/>
      <c r="Q25" s="199"/>
    </row>
    <row r="26" spans="2:17">
      <c r="B26" s="218"/>
      <c r="C26" s="9" t="s">
        <v>5</v>
      </c>
      <c r="D26" s="37">
        <f t="shared" si="0"/>
        <v>0</v>
      </c>
      <c r="E26" s="49"/>
      <c r="F26" s="49"/>
      <c r="G26" s="49"/>
      <c r="H26" s="49"/>
      <c r="I26" s="26">
        <f>SUM('Մ-07:Մ-12'!I26)</f>
        <v>0</v>
      </c>
      <c r="J26" s="26">
        <f>SUM('Մ-07:Մ-12'!J26)</f>
        <v>0</v>
      </c>
      <c r="K26" s="203"/>
      <c r="L26" s="152"/>
      <c r="M26" s="305"/>
      <c r="N26" s="305"/>
      <c r="O26" s="200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1"/>
      <c r="J27" s="12"/>
      <c r="K27" s="259"/>
      <c r="L27" s="260"/>
      <c r="M27" s="260"/>
      <c r="N27" s="261"/>
      <c r="O27" s="28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0</v>
      </c>
      <c r="E28" s="175"/>
      <c r="F28" s="175"/>
      <c r="G28" s="49"/>
      <c r="H28" s="49"/>
      <c r="I28" s="26">
        <f>SUM('Մ-07:Մ-12'!I28)</f>
        <v>0</v>
      </c>
      <c r="J28" s="26">
        <f>SUM('Մ-07:Մ-12'!J28)</f>
        <v>0</v>
      </c>
      <c r="K28" s="172"/>
      <c r="L28" s="173"/>
      <c r="M28" s="173"/>
      <c r="N28" s="174"/>
      <c r="O28" s="22">
        <f>SUM('Մ-07:Մ-12'!O28)</f>
        <v>0</v>
      </c>
      <c r="P28" s="53"/>
      <c r="Q28" s="16">
        <f>SUM('Մ-07:Մ-12'!Q28)</f>
        <v>0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16">
        <f>SUM('Մ-07:Մ-12'!O29)</f>
        <v>0</v>
      </c>
      <c r="P29" s="53"/>
      <c r="Q29" s="17">
        <f>SUM('Մ-07:Մ-12'!Q29)</f>
        <v>0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f>SUM('Մ-07:Մ-12'!P30)</f>
        <v>0</v>
      </c>
      <c r="Q30" s="19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f>SUM('Մ-07:Մ-12'!I34)</f>
        <v>0</v>
      </c>
      <c r="J34" s="183">
        <f>SUM('Մ-07:Մ-12'!J34)</f>
        <v>0</v>
      </c>
      <c r="K34" s="184"/>
      <c r="L34" s="184"/>
      <c r="M34" s="185">
        <f>SUM('Մ-07:Մ-12'!K34)</f>
        <v>0</v>
      </c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f>SUM('Մ-07:Մ-12'!I35)</f>
        <v>0</v>
      </c>
      <c r="J35" s="183">
        <f>SUM('Մ-07:Մ-12'!J35)</f>
        <v>0</v>
      </c>
      <c r="K35" s="184"/>
      <c r="L35" s="184"/>
      <c r="M35" s="185">
        <f>SUM('Մ-07:Մ-12'!K35)</f>
        <v>0</v>
      </c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>
        <f>SUM('Մ-07:Մ-12'!I36)</f>
        <v>0</v>
      </c>
      <c r="J36" s="169">
        <f>SUM('Մ-07:Մ-12'!J36)</f>
        <v>0</v>
      </c>
      <c r="K36" s="170"/>
      <c r="L36" s="170"/>
      <c r="M36" s="171">
        <f>SUM('Մ-07:Մ-12'!K36)</f>
        <v>0</v>
      </c>
      <c r="N36" s="172"/>
      <c r="O36" s="173"/>
      <c r="P36" s="173"/>
      <c r="Q36" s="174"/>
    </row>
    <row r="39" spans="2:17">
      <c r="E39" s="303"/>
      <c r="F39" s="303"/>
      <c r="G39" s="303"/>
      <c r="H39" s="303"/>
      <c r="I39" s="303"/>
      <c r="J39" s="304"/>
      <c r="K39" s="304"/>
      <c r="L39" s="304"/>
      <c r="M39" s="304"/>
      <c r="N39" s="304"/>
      <c r="O39" s="304"/>
    </row>
    <row r="40" spans="2:17">
      <c r="P40" s="32"/>
    </row>
  </sheetData>
  <mergeCells count="71">
    <mergeCell ref="C36:F36"/>
    <mergeCell ref="D5:D7"/>
    <mergeCell ref="I9:I17"/>
    <mergeCell ref="O9:O17"/>
    <mergeCell ref="J8:N8"/>
    <mergeCell ref="M9:N9"/>
    <mergeCell ref="B10:D10"/>
    <mergeCell ref="G10:H17"/>
    <mergeCell ref="B11:D11"/>
    <mergeCell ref="B12:D12"/>
    <mergeCell ref="B13:D13"/>
    <mergeCell ref="B14:D14"/>
    <mergeCell ref="B18:C18"/>
    <mergeCell ref="J18:K18"/>
    <mergeCell ref="K19:K26"/>
    <mergeCell ref="B15:D15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Q9:Q17"/>
    <mergeCell ref="B16:D16"/>
    <mergeCell ref="B17:D17"/>
    <mergeCell ref="E18:H18"/>
    <mergeCell ref="B19:C19"/>
    <mergeCell ref="E19:H19"/>
    <mergeCell ref="Q19:Q26"/>
    <mergeCell ref="M20:M26"/>
    <mergeCell ref="N20:N26"/>
    <mergeCell ref="B22:B23"/>
    <mergeCell ref="B25:B26"/>
    <mergeCell ref="O19:O26"/>
    <mergeCell ref="P19:P26"/>
    <mergeCell ref="B20:C20"/>
    <mergeCell ref="C35:F35"/>
    <mergeCell ref="J35:M35"/>
    <mergeCell ref="E27:H27"/>
    <mergeCell ref="B28:C28"/>
    <mergeCell ref="E28:F28"/>
    <mergeCell ref="E29:F29"/>
    <mergeCell ref="I29:N29"/>
    <mergeCell ref="K28:N28"/>
    <mergeCell ref="K27:N27"/>
    <mergeCell ref="N35:Q35"/>
    <mergeCell ref="J7:L7"/>
    <mergeCell ref="J9:L9"/>
    <mergeCell ref="J36:M36"/>
    <mergeCell ref="N36:Q36"/>
    <mergeCell ref="E39:I39"/>
    <mergeCell ref="J39:O39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B1:Q40"/>
  <sheetViews>
    <sheetView workbookViewId="0">
      <selection activeCell="Q30" sqref="Q30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8"/>
      <c r="G6" s="278" t="s">
        <v>37</v>
      </c>
      <c r="H6" s="279"/>
      <c r="I6" s="292" t="s">
        <v>19</v>
      </c>
      <c r="J6" s="238" t="s">
        <v>20</v>
      </c>
      <c r="K6" s="238"/>
      <c r="L6" s="238"/>
      <c r="M6" s="238"/>
      <c r="N6" s="238"/>
      <c r="O6" s="294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1" t="s">
        <v>22</v>
      </c>
      <c r="G7" s="81" t="s">
        <v>39</v>
      </c>
      <c r="H7" s="82" t="s">
        <v>38</v>
      </c>
      <c r="I7" s="293"/>
      <c r="J7" s="267" t="s">
        <v>0</v>
      </c>
      <c r="K7" s="268"/>
      <c r="L7" s="269"/>
      <c r="M7" s="241" t="s">
        <v>1</v>
      </c>
      <c r="N7" s="242"/>
      <c r="O7" s="295"/>
      <c r="P7" s="232"/>
      <c r="Q7" s="233"/>
    </row>
    <row r="8" spans="2:17" ht="21.75" customHeight="1" thickBot="1">
      <c r="B8" s="249"/>
      <c r="C8" s="250"/>
      <c r="D8" s="76">
        <f>E8+I8+J8+M8+O8</f>
        <v>25608</v>
      </c>
      <c r="E8" s="273">
        <f>'Մ-01'!E8:F8+'Մ-02'!E8:F8+'Մ-03'!E8:F8+'Մ-04'!E8:F8+'Մ-05'!E8:F8+'Մ-06'!E8:F8+'Մ-07'!E8:F8+'Մ-08'!E8:F8+'Մ-09'!E8:F8+'Մ-10'!E8:F8+'Մ-11'!E8:F8+'Մ-12'!E8:F8</f>
        <v>1411</v>
      </c>
      <c r="F8" s="281"/>
      <c r="G8" s="83"/>
      <c r="H8" s="84"/>
      <c r="I8" s="85">
        <f>I20+I21+I24</f>
        <v>13846</v>
      </c>
      <c r="J8" s="275">
        <f>J9+M9</f>
        <v>10282</v>
      </c>
      <c r="K8" s="276"/>
      <c r="L8" s="276"/>
      <c r="M8" s="276"/>
      <c r="N8" s="277"/>
      <c r="O8" s="86">
        <f>O28+O29</f>
        <v>69</v>
      </c>
      <c r="P8" s="255">
        <f>P30+Q30</f>
        <v>9484</v>
      </c>
      <c r="Q8" s="256"/>
    </row>
    <row r="9" spans="2:17" ht="18.75" customHeight="1">
      <c r="B9" s="251"/>
      <c r="C9" s="252"/>
      <c r="D9" s="78"/>
      <c r="E9" s="88">
        <f>SUM(E10:E17)</f>
        <v>1144</v>
      </c>
      <c r="F9" s="73">
        <f>SUM(F10:F17)</f>
        <v>365</v>
      </c>
      <c r="G9" s="74">
        <f>SUM('Մ-01:Մ-12'!G9)</f>
        <v>62</v>
      </c>
      <c r="H9" s="75">
        <f>SUM('Մ-01:Մ-12'!H9)</f>
        <v>25</v>
      </c>
      <c r="I9" s="290"/>
      <c r="J9" s="270">
        <f>J19+J20+J21+J24</f>
        <v>7797</v>
      </c>
      <c r="K9" s="271"/>
      <c r="L9" s="272"/>
      <c r="M9" s="265">
        <f>M19</f>
        <v>2485</v>
      </c>
      <c r="N9" s="266"/>
      <c r="O9" s="198"/>
      <c r="P9" s="204"/>
      <c r="Q9" s="198"/>
    </row>
    <row r="10" spans="2:17" ht="15.75" customHeight="1">
      <c r="B10" s="220" t="s">
        <v>28</v>
      </c>
      <c r="C10" s="221"/>
      <c r="D10" s="222"/>
      <c r="E10" s="14">
        <f>SUM('Մ-01:Մ-12'!E10)</f>
        <v>41</v>
      </c>
      <c r="F10" s="26">
        <f>SUM('Մ-01:Մ-12'!F10)</f>
        <v>160</v>
      </c>
      <c r="G10" s="282"/>
      <c r="H10" s="212"/>
      <c r="I10" s="291"/>
      <c r="J10" s="43" t="s">
        <v>54</v>
      </c>
      <c r="K10" s="149" t="s">
        <v>55</v>
      </c>
      <c r="L10" s="149" t="s">
        <v>58</v>
      </c>
      <c r="M10" s="134"/>
      <c r="N10" s="134"/>
      <c r="O10" s="199"/>
      <c r="P10" s="205"/>
      <c r="Q10" s="199"/>
    </row>
    <row r="11" spans="2:17" ht="15.75" customHeight="1">
      <c r="B11" s="220" t="s">
        <v>29</v>
      </c>
      <c r="C11" s="221"/>
      <c r="D11" s="222"/>
      <c r="E11" s="14">
        <f>SUM('Մ-01:Մ-12'!E11)</f>
        <v>89</v>
      </c>
      <c r="F11" s="31"/>
      <c r="G11" s="283"/>
      <c r="H11" s="213"/>
      <c r="I11" s="291"/>
      <c r="J11" s="116">
        <f>J9-K11</f>
        <v>7631</v>
      </c>
      <c r="K11" s="4">
        <f>SUM('Մ-01:Մ-12'!K11)</f>
        <v>166</v>
      </c>
      <c r="L11" s="4">
        <f>SUM('Մ-01:Մ-12'!L11)</f>
        <v>311</v>
      </c>
      <c r="M11" s="134"/>
      <c r="N11" s="134"/>
      <c r="O11" s="199"/>
      <c r="P11" s="205"/>
      <c r="Q11" s="199"/>
    </row>
    <row r="12" spans="2:17" ht="15.75" customHeight="1">
      <c r="B12" s="220" t="s">
        <v>30</v>
      </c>
      <c r="C12" s="221"/>
      <c r="D12" s="222"/>
      <c r="E12" s="14">
        <f>SUM('Մ-01:Մ-12'!E12)</f>
        <v>1</v>
      </c>
      <c r="F12" s="72">
        <f>SUM('Մ-01:Մ-12'!F12)</f>
        <v>0</v>
      </c>
      <c r="G12" s="283"/>
      <c r="H12" s="213"/>
      <c r="I12" s="291"/>
      <c r="J12" s="134"/>
      <c r="K12" s="134"/>
      <c r="L12" s="134"/>
      <c r="M12" s="134"/>
      <c r="N12" s="134"/>
      <c r="O12" s="199"/>
      <c r="P12" s="205"/>
      <c r="Q12" s="199"/>
    </row>
    <row r="13" spans="2:17" ht="15.75" customHeight="1">
      <c r="B13" s="220" t="s">
        <v>31</v>
      </c>
      <c r="C13" s="221"/>
      <c r="D13" s="222"/>
      <c r="E13" s="14">
        <f>SUM('Մ-01:Մ-12'!E13)</f>
        <v>27</v>
      </c>
      <c r="F13" s="26">
        <f>SUM('Մ-01:Մ-12'!F13)</f>
        <v>50</v>
      </c>
      <c r="G13" s="283"/>
      <c r="H13" s="213"/>
      <c r="I13" s="291"/>
      <c r="J13" s="134"/>
      <c r="K13" s="134"/>
      <c r="L13" s="134"/>
      <c r="M13" s="134"/>
      <c r="N13" s="134"/>
      <c r="O13" s="199"/>
      <c r="P13" s="205"/>
      <c r="Q13" s="199"/>
    </row>
    <row r="14" spans="2:17" ht="15.75" customHeight="1">
      <c r="B14" s="220" t="s">
        <v>32</v>
      </c>
      <c r="C14" s="221"/>
      <c r="D14" s="222"/>
      <c r="E14" s="14">
        <f>SUM('Մ-01:Մ-12'!E14)</f>
        <v>11</v>
      </c>
      <c r="F14" s="26">
        <f>SUM('Մ-01:Մ-12'!F14)</f>
        <v>76</v>
      </c>
      <c r="G14" s="283"/>
      <c r="H14" s="213"/>
      <c r="I14" s="291"/>
      <c r="J14" s="134"/>
      <c r="K14" s="134"/>
      <c r="L14" s="134"/>
      <c r="M14" s="134"/>
      <c r="N14" s="134"/>
      <c r="O14" s="199"/>
      <c r="P14" s="205"/>
      <c r="Q14" s="199"/>
    </row>
    <row r="15" spans="2:17" ht="15.75" customHeight="1">
      <c r="B15" s="220" t="s">
        <v>33</v>
      </c>
      <c r="C15" s="221"/>
      <c r="D15" s="222"/>
      <c r="E15" s="14">
        <f>SUM('Մ-01:Մ-12'!E15)</f>
        <v>19</v>
      </c>
      <c r="F15" s="26">
        <f>SUM('Մ-01:Մ-12'!F15)</f>
        <v>79</v>
      </c>
      <c r="G15" s="283"/>
      <c r="H15" s="213"/>
      <c r="I15" s="291"/>
      <c r="J15" s="134"/>
      <c r="K15" s="134"/>
      <c r="L15" s="134"/>
      <c r="M15" s="134"/>
      <c r="N15" s="134"/>
      <c r="O15" s="199"/>
      <c r="P15" s="205"/>
      <c r="Q15" s="199"/>
    </row>
    <row r="16" spans="2:17" ht="15.75" customHeight="1">
      <c r="B16" s="220" t="s">
        <v>34</v>
      </c>
      <c r="C16" s="221"/>
      <c r="D16" s="222"/>
      <c r="E16" s="14">
        <f>SUM('Մ-01:Մ-12'!E16)</f>
        <v>26</v>
      </c>
      <c r="F16" s="31"/>
      <c r="G16" s="283"/>
      <c r="H16" s="213"/>
      <c r="I16" s="291"/>
      <c r="J16" s="134"/>
      <c r="K16" s="134"/>
      <c r="L16" s="134"/>
      <c r="M16" s="134"/>
      <c r="N16" s="134"/>
      <c r="O16" s="199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f>SUM('Մ-01:Մ-12'!E17)</f>
        <v>930</v>
      </c>
      <c r="F17" s="66"/>
      <c r="G17" s="284"/>
      <c r="H17" s="285"/>
      <c r="I17" s="178"/>
      <c r="J17" s="135"/>
      <c r="K17" s="135"/>
      <c r="L17" s="135"/>
      <c r="M17" s="135"/>
      <c r="N17" s="135"/>
      <c r="O17" s="200"/>
      <c r="P17" s="206"/>
      <c r="Q17" s="200"/>
    </row>
    <row r="18" spans="2:17" ht="27" customHeight="1">
      <c r="B18" s="223"/>
      <c r="C18" s="224"/>
      <c r="D18" s="59"/>
      <c r="E18" s="219"/>
      <c r="F18" s="219"/>
      <c r="G18" s="219"/>
      <c r="H18" s="286"/>
      <c r="I18" s="60"/>
      <c r="J18" s="257"/>
      <c r="K18" s="258"/>
      <c r="L18" s="153"/>
      <c r="M18" s="62" t="s">
        <v>17</v>
      </c>
      <c r="N18" s="62" t="s">
        <v>18</v>
      </c>
      <c r="O18" s="61"/>
      <c r="P18" s="63" t="s">
        <v>2</v>
      </c>
      <c r="Q18" s="64" t="s">
        <v>3</v>
      </c>
    </row>
    <row r="19" spans="2:17" ht="32.25" customHeight="1">
      <c r="B19" s="208" t="s">
        <v>7</v>
      </c>
      <c r="C19" s="287"/>
      <c r="D19" s="34">
        <f>J19+M19+N19</f>
        <v>5629</v>
      </c>
      <c r="E19" s="175"/>
      <c r="F19" s="175"/>
      <c r="G19" s="175"/>
      <c r="H19" s="180"/>
      <c r="I19" s="31"/>
      <c r="J19" s="4">
        <f>SUM('Մ-01:Մ-12'!J19)</f>
        <v>1634</v>
      </c>
      <c r="K19" s="201"/>
      <c r="L19" s="150"/>
      <c r="M19" s="4">
        <f>SUM('Մ-01:Մ-12'!M19)</f>
        <v>2485</v>
      </c>
      <c r="N19" s="4">
        <f>SUM('Մ-01:Մ-12'!N19)</f>
        <v>1510</v>
      </c>
      <c r="O19" s="198"/>
      <c r="P19" s="204"/>
      <c r="Q19" s="198"/>
    </row>
    <row r="20" spans="2:17" ht="29.25" customHeight="1">
      <c r="B20" s="208" t="s">
        <v>12</v>
      </c>
      <c r="C20" s="287"/>
      <c r="D20" s="34">
        <f>I20+J20</f>
        <v>15037</v>
      </c>
      <c r="E20" s="49"/>
      <c r="F20" s="49"/>
      <c r="G20" s="49"/>
      <c r="H20" s="52"/>
      <c r="I20" s="4">
        <f>SUM('Մ-01:Մ-12'!I20)</f>
        <v>9301</v>
      </c>
      <c r="J20" s="4">
        <f>SUM('Մ-01:Մ-12'!J20)</f>
        <v>5736</v>
      </c>
      <c r="K20" s="202"/>
      <c r="L20" s="151"/>
      <c r="M20" s="201"/>
      <c r="N20" s="201"/>
      <c r="O20" s="199"/>
      <c r="P20" s="205"/>
      <c r="Q20" s="199"/>
    </row>
    <row r="21" spans="2:17" ht="19.5" customHeight="1">
      <c r="B21" s="36" t="s">
        <v>13</v>
      </c>
      <c r="C21" s="27"/>
      <c r="D21" s="34">
        <f>SUM(D22:D23)</f>
        <v>4441</v>
      </c>
      <c r="E21" s="49"/>
      <c r="F21" s="49"/>
      <c r="G21" s="49"/>
      <c r="H21" s="52"/>
      <c r="I21" s="6">
        <f>I22+I23</f>
        <v>4292</v>
      </c>
      <c r="J21" s="6">
        <f>J22+J23</f>
        <v>149</v>
      </c>
      <c r="K21" s="202"/>
      <c r="L21" s="151"/>
      <c r="M21" s="202"/>
      <c r="N21" s="202"/>
      <c r="O21" s="199"/>
      <c r="P21" s="205"/>
      <c r="Q21" s="199"/>
    </row>
    <row r="22" spans="2:17">
      <c r="B22" s="218"/>
      <c r="C22" s="9" t="s">
        <v>4</v>
      </c>
      <c r="D22" s="37">
        <f>I22+J22</f>
        <v>390</v>
      </c>
      <c r="E22" s="49"/>
      <c r="F22" s="49"/>
      <c r="G22" s="49"/>
      <c r="H22" s="52"/>
      <c r="I22" s="5">
        <f>SUM('Մ-01:Մ-12'!I22)</f>
        <v>248</v>
      </c>
      <c r="J22" s="5">
        <f>SUM('Մ-01:Մ-12'!J22)</f>
        <v>142</v>
      </c>
      <c r="K22" s="202"/>
      <c r="L22" s="151"/>
      <c r="M22" s="202"/>
      <c r="N22" s="202"/>
      <c r="O22" s="199"/>
      <c r="P22" s="205"/>
      <c r="Q22" s="199"/>
    </row>
    <row r="23" spans="2:17">
      <c r="B23" s="218"/>
      <c r="C23" s="9" t="s">
        <v>5</v>
      </c>
      <c r="D23" s="37">
        <f>I23+J23</f>
        <v>4051</v>
      </c>
      <c r="E23" s="49"/>
      <c r="F23" s="49"/>
      <c r="G23" s="49"/>
      <c r="H23" s="52"/>
      <c r="I23" s="5">
        <f>SUM('Մ-01:Մ-12'!I23)</f>
        <v>4044</v>
      </c>
      <c r="J23" s="5">
        <f>SUM('Մ-01:Մ-12'!J23)</f>
        <v>7</v>
      </c>
      <c r="K23" s="202"/>
      <c r="L23" s="151"/>
      <c r="M23" s="202"/>
      <c r="N23" s="202"/>
      <c r="O23" s="199"/>
      <c r="P23" s="205"/>
      <c r="Q23" s="199"/>
    </row>
    <row r="24" spans="2:17" ht="15.75" customHeight="1">
      <c r="B24" s="36" t="s">
        <v>14</v>
      </c>
      <c r="C24" s="27"/>
      <c r="D24" s="34">
        <f>D25+D26</f>
        <v>531</v>
      </c>
      <c r="E24" s="49"/>
      <c r="F24" s="49"/>
      <c r="G24" s="49"/>
      <c r="H24" s="52"/>
      <c r="I24" s="6">
        <f>I25+I26</f>
        <v>253</v>
      </c>
      <c r="J24" s="6">
        <f>J25+J26</f>
        <v>278</v>
      </c>
      <c r="K24" s="202"/>
      <c r="L24" s="151"/>
      <c r="M24" s="202"/>
      <c r="N24" s="202"/>
      <c r="O24" s="199"/>
      <c r="P24" s="205"/>
      <c r="Q24" s="199"/>
    </row>
    <row r="25" spans="2:17">
      <c r="B25" s="218"/>
      <c r="C25" s="9" t="s">
        <v>4</v>
      </c>
      <c r="D25" s="37">
        <f t="shared" ref="D25:D26" si="0">I25+J25</f>
        <v>526</v>
      </c>
      <c r="E25" s="49"/>
      <c r="F25" s="49"/>
      <c r="G25" s="49"/>
      <c r="H25" s="52"/>
      <c r="I25" s="5">
        <f>SUM('Մ-01:Մ-12'!I25)</f>
        <v>249</v>
      </c>
      <c r="J25" s="5">
        <f>SUM('Մ-01:Մ-12'!J25)</f>
        <v>277</v>
      </c>
      <c r="K25" s="202"/>
      <c r="L25" s="151"/>
      <c r="M25" s="202"/>
      <c r="N25" s="202"/>
      <c r="O25" s="199"/>
      <c r="P25" s="205"/>
      <c r="Q25" s="199"/>
    </row>
    <row r="26" spans="2:17">
      <c r="B26" s="218"/>
      <c r="C26" s="9" t="s">
        <v>5</v>
      </c>
      <c r="D26" s="37">
        <f t="shared" si="0"/>
        <v>5</v>
      </c>
      <c r="E26" s="49"/>
      <c r="F26" s="49"/>
      <c r="G26" s="49"/>
      <c r="H26" s="52"/>
      <c r="I26" s="5">
        <f>SUM('Մ-01:Մ-12'!I26)</f>
        <v>4</v>
      </c>
      <c r="J26" s="5">
        <f>SUM('Մ-01:Մ-12'!J26)</f>
        <v>1</v>
      </c>
      <c r="K26" s="203"/>
      <c r="L26" s="152"/>
      <c r="M26" s="203"/>
      <c r="N26" s="203"/>
      <c r="O26" s="200"/>
      <c r="P26" s="206"/>
      <c r="Q26" s="200"/>
    </row>
    <row r="27" spans="2:17" ht="9.6" customHeight="1">
      <c r="B27" s="35"/>
      <c r="C27" s="10"/>
      <c r="D27" s="28"/>
      <c r="E27" s="207"/>
      <c r="F27" s="207"/>
      <c r="G27" s="207"/>
      <c r="H27" s="289"/>
      <c r="I27" s="11"/>
      <c r="J27" s="12"/>
      <c r="K27" s="259"/>
      <c r="L27" s="260"/>
      <c r="M27" s="260"/>
      <c r="N27" s="261"/>
      <c r="O27" s="28"/>
      <c r="P27" s="15"/>
      <c r="Q27" s="28"/>
    </row>
    <row r="28" spans="2:17" ht="26.25" customHeight="1" thickBot="1">
      <c r="B28" s="208" t="s">
        <v>11</v>
      </c>
      <c r="C28" s="287"/>
      <c r="D28" s="38">
        <f>I28+J28+O28</f>
        <v>1801</v>
      </c>
      <c r="E28" s="175"/>
      <c r="F28" s="175"/>
      <c r="G28" s="49"/>
      <c r="H28" s="49"/>
      <c r="I28" s="5">
        <f>SUM('Մ-01:Մ-12'!I28)</f>
        <v>893</v>
      </c>
      <c r="J28" s="5">
        <f>SUM('Մ-01:Մ-12'!J28)</f>
        <v>894</v>
      </c>
      <c r="K28" s="172"/>
      <c r="L28" s="173"/>
      <c r="M28" s="173"/>
      <c r="N28" s="174"/>
      <c r="O28" s="22">
        <f>SUM('Մ-01:Մ-12'!O28)</f>
        <v>14</v>
      </c>
      <c r="P28" s="53"/>
      <c r="Q28" s="16">
        <f>SUM('Մ-01:Մ-12'!Q28)</f>
        <v>1288</v>
      </c>
    </row>
    <row r="29" spans="2:17" ht="22.15" customHeight="1">
      <c r="B29" s="36" t="s">
        <v>15</v>
      </c>
      <c r="C29" s="27"/>
      <c r="D29" s="38"/>
      <c r="E29" s="175"/>
      <c r="F29" s="175"/>
      <c r="G29" s="49"/>
      <c r="H29" s="49"/>
      <c r="I29" s="179"/>
      <c r="J29" s="175"/>
      <c r="K29" s="175"/>
      <c r="L29" s="175"/>
      <c r="M29" s="175"/>
      <c r="N29" s="180"/>
      <c r="O29" s="16">
        <f>SUM('Մ-01:Մ-12'!O29)</f>
        <v>55</v>
      </c>
      <c r="P29" s="53"/>
      <c r="Q29" s="17">
        <f>SUM('Մ-01:Մ-12'!Q29)</f>
        <v>413</v>
      </c>
    </row>
    <row r="30" spans="2:17" ht="22.15" customHeight="1">
      <c r="B30" s="57"/>
      <c r="C30" s="58"/>
      <c r="D30" s="38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f>SUM('Մ-01:Մ-12'!P30)</f>
        <v>7783</v>
      </c>
      <c r="Q30" s="19">
        <f>Q28+Q29</f>
        <v>1701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1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f>SUM('Մ-01:Մ-12'!I34)</f>
        <v>2</v>
      </c>
      <c r="J34" s="183">
        <f>SUM('Մ-01:Մ-12'!J34)</f>
        <v>17</v>
      </c>
      <c r="K34" s="184"/>
      <c r="L34" s="184"/>
      <c r="M34" s="185">
        <f>SUM('Մ-01:Մ-12'!K34)</f>
        <v>0</v>
      </c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f>SUM('Մ-01:Մ-12'!I35)</f>
        <v>22</v>
      </c>
      <c r="J35" s="183">
        <f>SUM('Մ-01:Մ-12'!J35)</f>
        <v>40</v>
      </c>
      <c r="K35" s="184"/>
      <c r="L35" s="184"/>
      <c r="M35" s="185">
        <f>SUM('Մ-01:Մ-12'!K35)</f>
        <v>0</v>
      </c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>
        <f>SUM('Մ-01:Մ-12'!I36)</f>
        <v>0</v>
      </c>
      <c r="J36" s="169">
        <f>SUM('Մ-01:Մ-12'!J36)</f>
        <v>0</v>
      </c>
      <c r="K36" s="170"/>
      <c r="L36" s="170"/>
      <c r="M36" s="171">
        <f>SUM('Մ-01:Մ-12'!K36)</f>
        <v>0</v>
      </c>
      <c r="N36" s="172"/>
      <c r="O36" s="173"/>
      <c r="P36" s="173"/>
      <c r="Q36" s="174"/>
    </row>
    <row r="39" spans="2:17">
      <c r="E39" s="303"/>
      <c r="F39" s="303"/>
      <c r="G39" s="303"/>
      <c r="H39" s="303"/>
      <c r="I39" s="303"/>
      <c r="J39" s="304"/>
      <c r="K39" s="304"/>
      <c r="L39" s="304"/>
      <c r="M39" s="304"/>
      <c r="N39" s="304"/>
      <c r="O39" s="304"/>
    </row>
    <row r="40" spans="2:17">
      <c r="P40" s="32"/>
    </row>
  </sheetData>
  <mergeCells count="71">
    <mergeCell ref="C36:F36"/>
    <mergeCell ref="D5:D7"/>
    <mergeCell ref="I9:I17"/>
    <mergeCell ref="O9:O17"/>
    <mergeCell ref="J8:N8"/>
    <mergeCell ref="M9:N9"/>
    <mergeCell ref="B10:D10"/>
    <mergeCell ref="G10:H17"/>
    <mergeCell ref="B11:D11"/>
    <mergeCell ref="B12:D12"/>
    <mergeCell ref="B13:D13"/>
    <mergeCell ref="B14:D14"/>
    <mergeCell ref="B18:C18"/>
    <mergeCell ref="J18:K18"/>
    <mergeCell ref="K19:K26"/>
    <mergeCell ref="B15:D15"/>
    <mergeCell ref="B1:Q1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E8:F8"/>
    <mergeCell ref="P8:Q8"/>
    <mergeCell ref="P9:P17"/>
    <mergeCell ref="Q9:Q17"/>
    <mergeCell ref="B16:D16"/>
    <mergeCell ref="B17:D17"/>
    <mergeCell ref="E18:H18"/>
    <mergeCell ref="B19:C19"/>
    <mergeCell ref="E19:H19"/>
    <mergeCell ref="Q19:Q26"/>
    <mergeCell ref="M20:M26"/>
    <mergeCell ref="N20:N26"/>
    <mergeCell ref="B22:B23"/>
    <mergeCell ref="B25:B26"/>
    <mergeCell ref="O19:O26"/>
    <mergeCell ref="P19:P26"/>
    <mergeCell ref="B20:C20"/>
    <mergeCell ref="C35:F35"/>
    <mergeCell ref="J35:M35"/>
    <mergeCell ref="E27:H27"/>
    <mergeCell ref="B28:C28"/>
    <mergeCell ref="E28:F28"/>
    <mergeCell ref="E29:F29"/>
    <mergeCell ref="I29:N29"/>
    <mergeCell ref="K28:N28"/>
    <mergeCell ref="K27:N27"/>
    <mergeCell ref="N35:Q35"/>
    <mergeCell ref="J7:L7"/>
    <mergeCell ref="J9:L9"/>
    <mergeCell ref="J36:M36"/>
    <mergeCell ref="N36:Q36"/>
    <mergeCell ref="E39:I39"/>
    <mergeCell ref="J39:O39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</mergeCells>
  <printOptions horizontalCentered="1"/>
  <pageMargins left="0" right="0" top="0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Q40"/>
  <sheetViews>
    <sheetView view="pageBreakPreview" topLeftCell="A22" zoomScaleSheetLayoutView="100" workbookViewId="0">
      <selection activeCell="C58" sqref="C58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5822</v>
      </c>
      <c r="E8" s="273">
        <f>IF(F12=0,F10+F13+F14+F15+E11+E12+E16+E17,F10+F13+F14+F15+E11+F12+E16+E17)</f>
        <v>364</v>
      </c>
      <c r="F8" s="274"/>
      <c r="G8" s="91"/>
      <c r="H8" s="92"/>
      <c r="I8" s="93">
        <f>I20+I21+I24</f>
        <v>2808</v>
      </c>
      <c r="J8" s="275">
        <f>J9+M9</f>
        <v>2637</v>
      </c>
      <c r="K8" s="276"/>
      <c r="L8" s="276"/>
      <c r="M8" s="276"/>
      <c r="N8" s="277"/>
      <c r="O8" s="94">
        <f>O28+O29</f>
        <v>13</v>
      </c>
      <c r="P8" s="255">
        <f>P30+Q30</f>
        <v>2151</v>
      </c>
      <c r="Q8" s="256"/>
    </row>
    <row r="9" spans="2:17" ht="18.75" customHeight="1">
      <c r="B9" s="251"/>
      <c r="C9" s="252"/>
      <c r="D9" s="77"/>
      <c r="E9" s="79">
        <f>SUM(E10:E17)</f>
        <v>304</v>
      </c>
      <c r="F9" s="77">
        <f>SUM(F10:F17)</f>
        <v>84</v>
      </c>
      <c r="G9" s="95">
        <v>19</v>
      </c>
      <c r="H9" s="96">
        <v>8</v>
      </c>
      <c r="I9" s="210"/>
      <c r="J9" s="270">
        <f>J19+J20+J21+J24</f>
        <v>2179</v>
      </c>
      <c r="K9" s="271"/>
      <c r="L9" s="272"/>
      <c r="M9" s="265">
        <f>M19</f>
        <v>458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>
        <v>15</v>
      </c>
      <c r="F10" s="70">
        <v>40</v>
      </c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>
        <v>26</v>
      </c>
      <c r="F11" s="100"/>
      <c r="G11" s="216"/>
      <c r="H11" s="216"/>
      <c r="I11" s="210"/>
      <c r="J11" s="116">
        <f>J9-K11-L11</f>
        <v>2051</v>
      </c>
      <c r="K11" s="4">
        <v>55</v>
      </c>
      <c r="L11" s="4">
        <v>73</v>
      </c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>
        <v>0</v>
      </c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>
        <v>2</v>
      </c>
      <c r="F13" s="70">
        <v>2</v>
      </c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>
        <v>4</v>
      </c>
      <c r="F14" s="70">
        <v>34</v>
      </c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>
        <v>3</v>
      </c>
      <c r="F15" s="70">
        <v>8</v>
      </c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>
        <v>4</v>
      </c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v>250</v>
      </c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1268</v>
      </c>
      <c r="E19" s="175"/>
      <c r="F19" s="175"/>
      <c r="G19" s="175"/>
      <c r="H19" s="175"/>
      <c r="I19" s="109"/>
      <c r="J19" s="110">
        <v>468</v>
      </c>
      <c r="K19" s="201"/>
      <c r="L19" s="150"/>
      <c r="M19" s="4">
        <v>458</v>
      </c>
      <c r="N19" s="111">
        <v>342</v>
      </c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3566</v>
      </c>
      <c r="E20" s="49"/>
      <c r="F20" s="49"/>
      <c r="G20" s="49"/>
      <c r="H20" s="49"/>
      <c r="I20" s="113">
        <v>1962</v>
      </c>
      <c r="J20" s="110">
        <v>1604</v>
      </c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830</v>
      </c>
      <c r="E21" s="49"/>
      <c r="F21" s="49"/>
      <c r="G21" s="49"/>
      <c r="H21" s="49"/>
      <c r="I21" s="115">
        <f>I22+I23</f>
        <v>792</v>
      </c>
      <c r="J21" s="116">
        <f>J22+J23</f>
        <v>38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97</v>
      </c>
      <c r="E22" s="49"/>
      <c r="F22" s="49"/>
      <c r="G22" s="49"/>
      <c r="H22" s="49"/>
      <c r="I22" s="119">
        <v>60</v>
      </c>
      <c r="J22" s="23">
        <v>37</v>
      </c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733</v>
      </c>
      <c r="E23" s="49"/>
      <c r="F23" s="49"/>
      <c r="G23" s="49"/>
      <c r="H23" s="49"/>
      <c r="I23" s="119">
        <v>732</v>
      </c>
      <c r="J23" s="23">
        <v>1</v>
      </c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123</v>
      </c>
      <c r="E24" s="49"/>
      <c r="F24" s="49"/>
      <c r="G24" s="49"/>
      <c r="H24" s="49"/>
      <c r="I24" s="115">
        <f>I25+I26</f>
        <v>54</v>
      </c>
      <c r="J24" s="116">
        <f>J25+J26</f>
        <v>69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122</v>
      </c>
      <c r="E25" s="49"/>
      <c r="F25" s="49"/>
      <c r="G25" s="49"/>
      <c r="H25" s="49"/>
      <c r="I25" s="119">
        <v>53</v>
      </c>
      <c r="J25" s="23">
        <v>69</v>
      </c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1</v>
      </c>
      <c r="E26" s="49"/>
      <c r="F26" s="49"/>
      <c r="G26" s="49"/>
      <c r="H26" s="49"/>
      <c r="I26" s="119">
        <v>1</v>
      </c>
      <c r="J26" s="23">
        <v>0</v>
      </c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434</v>
      </c>
      <c r="E28" s="175"/>
      <c r="F28" s="175"/>
      <c r="G28" s="49"/>
      <c r="H28" s="49"/>
      <c r="I28" s="126">
        <v>198</v>
      </c>
      <c r="J28" s="127">
        <v>231</v>
      </c>
      <c r="K28" s="172"/>
      <c r="L28" s="173"/>
      <c r="M28" s="173"/>
      <c r="N28" s="174"/>
      <c r="O28" s="128">
        <v>5</v>
      </c>
      <c r="P28" s="53"/>
      <c r="Q28" s="129">
        <v>331</v>
      </c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>
        <v>8</v>
      </c>
      <c r="P29" s="53"/>
      <c r="Q29" s="131">
        <v>122</v>
      </c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v>1698</v>
      </c>
      <c r="Q30" s="133">
        <f>Q28+Q29</f>
        <v>453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v>1</v>
      </c>
      <c r="J34" s="183">
        <v>10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v>4</v>
      </c>
      <c r="J35" s="183">
        <v>7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60</v>
      </c>
      <c r="D36" s="168"/>
      <c r="E36" s="168"/>
      <c r="F36" s="168"/>
      <c r="G36" s="50"/>
      <c r="H36" s="55"/>
      <c r="I36" s="41">
        <v>0</v>
      </c>
      <c r="J36" s="169">
        <v>0</v>
      </c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K28:N28"/>
    <mergeCell ref="K27:N27"/>
    <mergeCell ref="J7:L7"/>
    <mergeCell ref="J9:L9"/>
    <mergeCell ref="D5:D7"/>
    <mergeCell ref="B14:D14"/>
    <mergeCell ref="B15:D15"/>
    <mergeCell ref="B16:D16"/>
    <mergeCell ref="B17:D17"/>
    <mergeCell ref="E18:H18"/>
    <mergeCell ref="B19:C19"/>
    <mergeCell ref="E19:H19"/>
    <mergeCell ref="B22:B23"/>
    <mergeCell ref="B25:B26"/>
    <mergeCell ref="B28:C28"/>
    <mergeCell ref="E28:F28"/>
    <mergeCell ref="B1:Q1"/>
    <mergeCell ref="B20:C20"/>
    <mergeCell ref="B18:C18"/>
    <mergeCell ref="E27:H27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B13:D13"/>
    <mergeCell ref="E29:F29"/>
    <mergeCell ref="I29:N29"/>
    <mergeCell ref="C35:F35"/>
    <mergeCell ref="J35:M35"/>
    <mergeCell ref="N35:Q35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6:F36"/>
    <mergeCell ref="J36:M36"/>
    <mergeCell ref="N36:Q36"/>
    <mergeCell ref="E8:F8"/>
    <mergeCell ref="P8:Q8"/>
    <mergeCell ref="I9:I17"/>
    <mergeCell ref="Q9:Q17"/>
    <mergeCell ref="O9:O17"/>
    <mergeCell ref="P9:P17"/>
    <mergeCell ref="J8:N8"/>
    <mergeCell ref="M9:N9"/>
    <mergeCell ref="B10:D10"/>
    <mergeCell ref="G10:H17"/>
    <mergeCell ref="B11:D11"/>
    <mergeCell ref="B12:D12"/>
    <mergeCell ref="O19:O26"/>
    <mergeCell ref="P19:P26"/>
    <mergeCell ref="K19:K26"/>
    <mergeCell ref="J18:K18"/>
    <mergeCell ref="Q19:Q26"/>
    <mergeCell ref="M20:M26"/>
    <mergeCell ref="N20:N26"/>
  </mergeCells>
  <printOptions horizontalCentered="1"/>
  <pageMargins left="0" right="0" top="0" bottom="0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Q40"/>
  <sheetViews>
    <sheetView view="pageBreakPreview" topLeftCell="A19" zoomScale="95" zoomScaleSheetLayoutView="95" workbookViewId="0">
      <selection activeCell="C36" sqref="C36:F36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44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7390</v>
      </c>
      <c r="E8" s="273">
        <f>IF(F12=0,F10+F13+F14+F15+E11+E12+E16+E17,F10+F13+F14+F15+E11+F12+E16+E17)</f>
        <v>459</v>
      </c>
      <c r="F8" s="274"/>
      <c r="G8" s="91"/>
      <c r="H8" s="92"/>
      <c r="I8" s="93">
        <f>I20+I21+I24</f>
        <v>3854</v>
      </c>
      <c r="J8" s="275">
        <f>J9+M9</f>
        <v>3061</v>
      </c>
      <c r="K8" s="276"/>
      <c r="L8" s="276"/>
      <c r="M8" s="276"/>
      <c r="N8" s="277"/>
      <c r="O8" s="94">
        <f>O28+O29</f>
        <v>16</v>
      </c>
      <c r="P8" s="255">
        <f>P30+Q30</f>
        <v>3204</v>
      </c>
      <c r="Q8" s="256"/>
    </row>
    <row r="9" spans="2:17" ht="18.75" customHeight="1">
      <c r="B9" s="251"/>
      <c r="C9" s="252"/>
      <c r="D9" s="77"/>
      <c r="E9" s="79">
        <f>SUM(E10:E17)</f>
        <v>358</v>
      </c>
      <c r="F9" s="77">
        <f>SUM(F10:F17)</f>
        <v>130</v>
      </c>
      <c r="G9" s="95">
        <v>18</v>
      </c>
      <c r="H9" s="96">
        <v>4</v>
      </c>
      <c r="I9" s="210"/>
      <c r="J9" s="270">
        <f>J19+J20+J21+J24</f>
        <v>2246</v>
      </c>
      <c r="K9" s="271"/>
      <c r="L9" s="272"/>
      <c r="M9" s="265">
        <f>M19</f>
        <v>815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>
        <v>10</v>
      </c>
      <c r="F10" s="70">
        <v>34</v>
      </c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>
        <v>21</v>
      </c>
      <c r="F11" s="100"/>
      <c r="G11" s="216"/>
      <c r="H11" s="216"/>
      <c r="I11" s="210"/>
      <c r="J11" s="116">
        <f>J9-K11-L11</f>
        <v>2119</v>
      </c>
      <c r="K11" s="4">
        <v>31</v>
      </c>
      <c r="L11" s="4">
        <v>96</v>
      </c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>
        <v>0</v>
      </c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>
        <v>5</v>
      </c>
      <c r="F13" s="70">
        <v>14</v>
      </c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>
        <v>5</v>
      </c>
      <c r="F14" s="70">
        <v>38</v>
      </c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>
        <v>9</v>
      </c>
      <c r="F15" s="70">
        <v>44</v>
      </c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>
        <v>9</v>
      </c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v>299</v>
      </c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1663</v>
      </c>
      <c r="E19" s="175"/>
      <c r="F19" s="175"/>
      <c r="G19" s="175"/>
      <c r="H19" s="175"/>
      <c r="I19" s="109"/>
      <c r="J19" s="110">
        <v>458</v>
      </c>
      <c r="K19" s="201"/>
      <c r="L19" s="150"/>
      <c r="M19" s="4">
        <v>815</v>
      </c>
      <c r="N19" s="111">
        <v>390</v>
      </c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4491</v>
      </c>
      <c r="E20" s="49"/>
      <c r="F20" s="49"/>
      <c r="G20" s="49"/>
      <c r="H20" s="49"/>
      <c r="I20" s="113">
        <v>2800</v>
      </c>
      <c r="J20" s="110">
        <v>1691</v>
      </c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1013</v>
      </c>
      <c r="E21" s="49"/>
      <c r="F21" s="49"/>
      <c r="G21" s="49"/>
      <c r="H21" s="49"/>
      <c r="I21" s="115">
        <f>I22+I23</f>
        <v>975</v>
      </c>
      <c r="J21" s="116">
        <f>J22+J23</f>
        <v>38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108</v>
      </c>
      <c r="E22" s="49"/>
      <c r="F22" s="49"/>
      <c r="G22" s="49"/>
      <c r="H22" s="49"/>
      <c r="I22" s="119">
        <v>71</v>
      </c>
      <c r="J22" s="23">
        <v>37</v>
      </c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905</v>
      </c>
      <c r="E23" s="49"/>
      <c r="F23" s="49"/>
      <c r="G23" s="49"/>
      <c r="H23" s="49"/>
      <c r="I23" s="119">
        <v>904</v>
      </c>
      <c r="J23" s="23">
        <v>1</v>
      </c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138</v>
      </c>
      <c r="E24" s="49"/>
      <c r="F24" s="49"/>
      <c r="G24" s="49"/>
      <c r="H24" s="49"/>
      <c r="I24" s="115">
        <f>I25+I26</f>
        <v>79</v>
      </c>
      <c r="J24" s="116">
        <f>J25+J26</f>
        <v>59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136</v>
      </c>
      <c r="E25" s="49"/>
      <c r="F25" s="49"/>
      <c r="G25" s="49"/>
      <c r="H25" s="49"/>
      <c r="I25" s="119">
        <v>77</v>
      </c>
      <c r="J25" s="23">
        <v>59</v>
      </c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2</v>
      </c>
      <c r="E26" s="49"/>
      <c r="F26" s="49"/>
      <c r="G26" s="49"/>
      <c r="H26" s="49"/>
      <c r="I26" s="119">
        <v>2</v>
      </c>
      <c r="J26" s="23">
        <v>0</v>
      </c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484</v>
      </c>
      <c r="E28" s="175"/>
      <c r="F28" s="175"/>
      <c r="G28" s="49"/>
      <c r="H28" s="49"/>
      <c r="I28" s="126">
        <v>266</v>
      </c>
      <c r="J28" s="127">
        <v>216</v>
      </c>
      <c r="K28" s="172"/>
      <c r="L28" s="173"/>
      <c r="M28" s="173"/>
      <c r="N28" s="174"/>
      <c r="O28" s="128">
        <v>2</v>
      </c>
      <c r="P28" s="53"/>
      <c r="Q28" s="129">
        <v>347</v>
      </c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>
        <v>14</v>
      </c>
      <c r="P29" s="53"/>
      <c r="Q29" s="131">
        <v>152</v>
      </c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v>2705</v>
      </c>
      <c r="Q30" s="133">
        <f>Q28+Q29</f>
        <v>499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v>1</v>
      </c>
      <c r="J34" s="183">
        <v>7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v>9</v>
      </c>
      <c r="J35" s="183">
        <v>14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60</v>
      </c>
      <c r="D36" s="168"/>
      <c r="E36" s="168"/>
      <c r="F36" s="168"/>
      <c r="G36" s="50"/>
      <c r="H36" s="55"/>
      <c r="I36" s="41">
        <v>0</v>
      </c>
      <c r="J36" s="169">
        <v>0</v>
      </c>
      <c r="K36" s="170"/>
      <c r="L36" s="170"/>
      <c r="M36" s="171"/>
      <c r="N36" s="172"/>
      <c r="O36" s="173"/>
      <c r="P36" s="173"/>
      <c r="Q36" s="174"/>
    </row>
    <row r="39" spans="2:17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2:17">
      <c r="P40" s="32"/>
    </row>
  </sheetData>
  <mergeCells count="69">
    <mergeCell ref="K28:N28"/>
    <mergeCell ref="K27:N27"/>
    <mergeCell ref="D5:D7"/>
    <mergeCell ref="B14:D14"/>
    <mergeCell ref="B15:D15"/>
    <mergeCell ref="B16:D16"/>
    <mergeCell ref="B17:D17"/>
    <mergeCell ref="E18:H18"/>
    <mergeCell ref="B19:C19"/>
    <mergeCell ref="E19:H19"/>
    <mergeCell ref="B22:B23"/>
    <mergeCell ref="B25:B26"/>
    <mergeCell ref="B28:C28"/>
    <mergeCell ref="E28:F28"/>
    <mergeCell ref="J7:L7"/>
    <mergeCell ref="J9:L9"/>
    <mergeCell ref="B1:Q1"/>
    <mergeCell ref="B20:C20"/>
    <mergeCell ref="B18:C18"/>
    <mergeCell ref="E27:H27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B13:D13"/>
    <mergeCell ref="E29:F29"/>
    <mergeCell ref="I29:N29"/>
    <mergeCell ref="C35:F35"/>
    <mergeCell ref="J35:M35"/>
    <mergeCell ref="N35:Q35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C36:F36"/>
    <mergeCell ref="J36:M36"/>
    <mergeCell ref="N36:Q36"/>
    <mergeCell ref="E8:F8"/>
    <mergeCell ref="P8:Q8"/>
    <mergeCell ref="I9:I17"/>
    <mergeCell ref="Q9:Q17"/>
    <mergeCell ref="O9:O17"/>
    <mergeCell ref="P9:P17"/>
    <mergeCell ref="J8:N8"/>
    <mergeCell ref="M9:N9"/>
    <mergeCell ref="B10:D10"/>
    <mergeCell ref="G10:H17"/>
    <mergeCell ref="B11:D11"/>
    <mergeCell ref="B12:D12"/>
    <mergeCell ref="O19:O26"/>
    <mergeCell ref="P19:P26"/>
    <mergeCell ref="J18:K18"/>
    <mergeCell ref="Q19:Q26"/>
    <mergeCell ref="M20:M26"/>
    <mergeCell ref="N20:N26"/>
    <mergeCell ref="K19:K26"/>
  </mergeCells>
  <printOptions horizontalCentered="1"/>
  <pageMargins left="0" right="0" top="0" bottom="0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Q40"/>
  <sheetViews>
    <sheetView tabSelected="1" topLeftCell="A13" workbookViewId="0">
      <selection activeCell="C36" sqref="C36:F36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7508</v>
      </c>
      <c r="E8" s="273">
        <f>IF(F12=0,F10+F13+F14+F15+E11+E12+E16+E17,F10+F13+F14+F15+E11+F12+E16+E17)</f>
        <v>435</v>
      </c>
      <c r="F8" s="274"/>
      <c r="G8" s="91"/>
      <c r="H8" s="92"/>
      <c r="I8" s="93">
        <f>I20+I21+I24</f>
        <v>3881</v>
      </c>
      <c r="J8" s="275">
        <f>J9+M9</f>
        <v>3169</v>
      </c>
      <c r="K8" s="276"/>
      <c r="L8" s="276"/>
      <c r="M8" s="276"/>
      <c r="N8" s="277"/>
      <c r="O8" s="94">
        <f>O28+O29</f>
        <v>23</v>
      </c>
      <c r="P8" s="255">
        <f>P30+Q30</f>
        <v>3218</v>
      </c>
      <c r="Q8" s="256"/>
    </row>
    <row r="9" spans="2:17" ht="18.75" customHeight="1">
      <c r="B9" s="251"/>
      <c r="C9" s="252"/>
      <c r="D9" s="77"/>
      <c r="E9" s="79">
        <f>SUM(E10:E17)</f>
        <v>370</v>
      </c>
      <c r="F9" s="77">
        <f>SUM(F10:F17)</f>
        <v>95</v>
      </c>
      <c r="G9" s="95">
        <v>14</v>
      </c>
      <c r="H9" s="96">
        <v>7</v>
      </c>
      <c r="I9" s="210"/>
      <c r="J9" s="270">
        <f>J19+J20+J21+J24</f>
        <v>2323</v>
      </c>
      <c r="K9" s="271"/>
      <c r="L9" s="272"/>
      <c r="M9" s="265">
        <f>M19</f>
        <v>846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>
        <v>11</v>
      </c>
      <c r="F10" s="70">
        <v>52</v>
      </c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>
        <v>21</v>
      </c>
      <c r="F11" s="100"/>
      <c r="G11" s="216"/>
      <c r="H11" s="216"/>
      <c r="I11" s="210"/>
      <c r="J11" s="116">
        <f>J9-K11-L11</f>
        <v>2189</v>
      </c>
      <c r="K11" s="4">
        <v>45</v>
      </c>
      <c r="L11" s="4">
        <v>89</v>
      </c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>
        <v>1</v>
      </c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>
        <v>11</v>
      </c>
      <c r="F13" s="70">
        <v>14</v>
      </c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>
        <v>2</v>
      </c>
      <c r="F14" s="70">
        <v>4</v>
      </c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>
        <v>6</v>
      </c>
      <c r="F15" s="70">
        <v>25</v>
      </c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>
        <v>11</v>
      </c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>
        <v>307</v>
      </c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1827</v>
      </c>
      <c r="E19" s="175"/>
      <c r="F19" s="175"/>
      <c r="G19" s="175"/>
      <c r="H19" s="175"/>
      <c r="I19" s="109"/>
      <c r="J19" s="110">
        <v>456</v>
      </c>
      <c r="K19" s="201"/>
      <c r="L19" s="150"/>
      <c r="M19" s="4">
        <v>846</v>
      </c>
      <c r="N19" s="111">
        <v>525</v>
      </c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4220</v>
      </c>
      <c r="E20" s="49"/>
      <c r="F20" s="49"/>
      <c r="G20" s="49"/>
      <c r="H20" s="49"/>
      <c r="I20" s="113">
        <v>2494</v>
      </c>
      <c r="J20" s="110">
        <v>1726</v>
      </c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1352</v>
      </c>
      <c r="E21" s="49"/>
      <c r="F21" s="49"/>
      <c r="G21" s="49"/>
      <c r="H21" s="49"/>
      <c r="I21" s="115">
        <f>I22+I23</f>
        <v>1313</v>
      </c>
      <c r="J21" s="116">
        <f>J22+J23</f>
        <v>39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113</v>
      </c>
      <c r="E22" s="49"/>
      <c r="F22" s="49"/>
      <c r="G22" s="49"/>
      <c r="H22" s="49"/>
      <c r="I22" s="119">
        <v>76</v>
      </c>
      <c r="J22" s="23">
        <v>37</v>
      </c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1239</v>
      </c>
      <c r="E23" s="49"/>
      <c r="F23" s="49"/>
      <c r="G23" s="49"/>
      <c r="H23" s="49"/>
      <c r="I23" s="119">
        <v>1237</v>
      </c>
      <c r="J23" s="23">
        <v>2</v>
      </c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176</v>
      </c>
      <c r="E24" s="49"/>
      <c r="F24" s="49"/>
      <c r="G24" s="49"/>
      <c r="H24" s="49"/>
      <c r="I24" s="115">
        <f>I25+I26</f>
        <v>74</v>
      </c>
      <c r="J24" s="116">
        <f>J25+J26</f>
        <v>102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174</v>
      </c>
      <c r="E25" s="49"/>
      <c r="F25" s="49"/>
      <c r="G25" s="49"/>
      <c r="H25" s="49"/>
      <c r="I25" s="119">
        <v>73</v>
      </c>
      <c r="J25" s="23">
        <v>101</v>
      </c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2</v>
      </c>
      <c r="E26" s="49"/>
      <c r="F26" s="49"/>
      <c r="G26" s="49"/>
      <c r="H26" s="49"/>
      <c r="I26" s="119">
        <v>1</v>
      </c>
      <c r="J26" s="23">
        <v>1</v>
      </c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488</v>
      </c>
      <c r="E28" s="175"/>
      <c r="F28" s="175"/>
      <c r="G28" s="49"/>
      <c r="H28" s="49"/>
      <c r="I28" s="126">
        <v>251</v>
      </c>
      <c r="J28" s="127">
        <v>236</v>
      </c>
      <c r="K28" s="172"/>
      <c r="L28" s="173"/>
      <c r="M28" s="173"/>
      <c r="N28" s="174"/>
      <c r="O28" s="128">
        <v>1</v>
      </c>
      <c r="P28" s="53"/>
      <c r="Q28" s="129">
        <v>354</v>
      </c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>
        <v>22</v>
      </c>
      <c r="P29" s="53"/>
      <c r="Q29" s="131">
        <v>117</v>
      </c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>
        <v>2747</v>
      </c>
      <c r="Q30" s="133">
        <f>Q28+Q29</f>
        <v>471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>
        <v>0</v>
      </c>
      <c r="J34" s="183">
        <v>0</v>
      </c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>
        <v>8</v>
      </c>
      <c r="J35" s="183">
        <v>16</v>
      </c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60</v>
      </c>
      <c r="D36" s="168"/>
      <c r="E36" s="168"/>
      <c r="F36" s="168"/>
      <c r="G36" s="50"/>
      <c r="H36" s="55"/>
      <c r="I36" s="41">
        <v>0</v>
      </c>
      <c r="J36" s="169">
        <v>0</v>
      </c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B1:Q1"/>
    <mergeCell ref="B20:C20"/>
    <mergeCell ref="P19:P26"/>
    <mergeCell ref="E27:H27"/>
    <mergeCell ref="B2:Q2"/>
    <mergeCell ref="B3:Q3"/>
    <mergeCell ref="B5:C9"/>
    <mergeCell ref="E5:O5"/>
    <mergeCell ref="P5:Q7"/>
    <mergeCell ref="E6:F6"/>
    <mergeCell ref="G6:H6"/>
    <mergeCell ref="I6:I7"/>
    <mergeCell ref="K27:N27"/>
    <mergeCell ref="B11:D11"/>
    <mergeCell ref="B18:C18"/>
    <mergeCell ref="E18:H18"/>
    <mergeCell ref="C36:F36"/>
    <mergeCell ref="J36:M36"/>
    <mergeCell ref="N36:Q36"/>
    <mergeCell ref="E8:F8"/>
    <mergeCell ref="P8:Q8"/>
    <mergeCell ref="I9:I17"/>
    <mergeCell ref="Q9:Q17"/>
    <mergeCell ref="O9:O17"/>
    <mergeCell ref="P9:P17"/>
    <mergeCell ref="J8:N8"/>
    <mergeCell ref="M9:N9"/>
    <mergeCell ref="B10:D10"/>
    <mergeCell ref="G10:H17"/>
    <mergeCell ref="E29:F29"/>
    <mergeCell ref="I29:N29"/>
    <mergeCell ref="K28:N28"/>
    <mergeCell ref="B25:B26"/>
    <mergeCell ref="J6:N6"/>
    <mergeCell ref="O6:O7"/>
    <mergeCell ref="M7:N7"/>
    <mergeCell ref="D5:D7"/>
    <mergeCell ref="B12:D12"/>
    <mergeCell ref="J9:L9"/>
    <mergeCell ref="B19:C19"/>
    <mergeCell ref="E19:H19"/>
    <mergeCell ref="J7:L7"/>
    <mergeCell ref="B13:D13"/>
    <mergeCell ref="B14:D14"/>
    <mergeCell ref="B15:D15"/>
    <mergeCell ref="B16:D16"/>
    <mergeCell ref="B17:D17"/>
    <mergeCell ref="C35:F35"/>
    <mergeCell ref="J35:M35"/>
    <mergeCell ref="N35:Q35"/>
    <mergeCell ref="B33:F33"/>
    <mergeCell ref="J33:M33"/>
    <mergeCell ref="N33:Q33"/>
    <mergeCell ref="E30:F30"/>
    <mergeCell ref="C34:F34"/>
    <mergeCell ref="J34:M34"/>
    <mergeCell ref="N34:Q34"/>
    <mergeCell ref="J18:K18"/>
    <mergeCell ref="K19:K26"/>
    <mergeCell ref="I30:N30"/>
    <mergeCell ref="E31:F31"/>
    <mergeCell ref="I31:N31"/>
    <mergeCell ref="O19:O26"/>
    <mergeCell ref="Q19:Q26"/>
    <mergeCell ref="M20:M26"/>
    <mergeCell ref="N20:N26"/>
    <mergeCell ref="B28:C28"/>
    <mergeCell ref="E28:F28"/>
    <mergeCell ref="B22:B23"/>
  </mergeCells>
  <printOptions horizontalCentered="1"/>
  <pageMargins left="0" right="0" top="0" bottom="0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Q40"/>
  <sheetViews>
    <sheetView zoomScale="98" zoomScaleNormal="98"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46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J7:L7"/>
    <mergeCell ref="J9:L9"/>
    <mergeCell ref="D5:D7"/>
    <mergeCell ref="B1:Q1"/>
    <mergeCell ref="B20:C20"/>
    <mergeCell ref="B18:C18"/>
    <mergeCell ref="E18:H18"/>
    <mergeCell ref="B19:C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C35:F35"/>
    <mergeCell ref="J35:M35"/>
    <mergeCell ref="N35:Q35"/>
    <mergeCell ref="E31:F31"/>
    <mergeCell ref="I31:N31"/>
    <mergeCell ref="B33:F33"/>
    <mergeCell ref="J33:M33"/>
    <mergeCell ref="N33:Q33"/>
    <mergeCell ref="C34:F34"/>
    <mergeCell ref="J34:M34"/>
    <mergeCell ref="N34:Q34"/>
    <mergeCell ref="C36:F36"/>
    <mergeCell ref="J36:M36"/>
    <mergeCell ref="N36:Q36"/>
    <mergeCell ref="M7:N7"/>
    <mergeCell ref="E8:F8"/>
    <mergeCell ref="J8:N8"/>
    <mergeCell ref="P8:Q8"/>
    <mergeCell ref="I9:I17"/>
    <mergeCell ref="O9:O17"/>
    <mergeCell ref="P9:P17"/>
    <mergeCell ref="Q9:Q17"/>
    <mergeCell ref="M9:N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9:H19"/>
    <mergeCell ref="O19:O26"/>
    <mergeCell ref="P19:P26"/>
    <mergeCell ref="Q19:Q26"/>
    <mergeCell ref="M20:M26"/>
    <mergeCell ref="N20:N26"/>
    <mergeCell ref="E29:F29"/>
    <mergeCell ref="I29:N29"/>
    <mergeCell ref="E30:F30"/>
    <mergeCell ref="I30:N30"/>
    <mergeCell ref="B22:B23"/>
    <mergeCell ref="B25:B26"/>
    <mergeCell ref="E27:H27"/>
    <mergeCell ref="B28:C28"/>
    <mergeCell ref="E28:F28"/>
  </mergeCells>
  <printOptions horizontalCentered="1"/>
  <pageMargins left="0" right="0" top="0" bottom="0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47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D5:D7"/>
    <mergeCell ref="I9:I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8:C28"/>
    <mergeCell ref="B1:Q1"/>
    <mergeCell ref="B20:C20"/>
    <mergeCell ref="O9:O17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E30:F30"/>
    <mergeCell ref="I30:N30"/>
    <mergeCell ref="E31:F31"/>
    <mergeCell ref="I31:N31"/>
    <mergeCell ref="O19:O26"/>
    <mergeCell ref="E27:H27"/>
    <mergeCell ref="E28:F28"/>
    <mergeCell ref="E29:F29"/>
    <mergeCell ref="I29:N29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O6:O7"/>
    <mergeCell ref="M7:N7"/>
    <mergeCell ref="E8:F8"/>
    <mergeCell ref="P8:Q8"/>
    <mergeCell ref="J7:L7"/>
    <mergeCell ref="P9:P17"/>
    <mergeCell ref="Q9:Q17"/>
    <mergeCell ref="J8:N8"/>
    <mergeCell ref="M9:N9"/>
    <mergeCell ref="J9:L9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48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147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147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147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45"/>
      <c r="G12" s="216"/>
      <c r="H12" s="216"/>
      <c r="I12" s="210"/>
      <c r="J12" s="97"/>
      <c r="K12" s="98"/>
      <c r="L12" s="98"/>
      <c r="M12" s="98"/>
      <c r="N12" s="99"/>
      <c r="O12" s="147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147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147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147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147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148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8">
    <mergeCell ref="D5:D7"/>
    <mergeCell ref="M7:N7"/>
    <mergeCell ref="E8:F8"/>
    <mergeCell ref="J7:L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1:Q1"/>
    <mergeCell ref="B20:C20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E30:F30"/>
    <mergeCell ref="I30:N30"/>
    <mergeCell ref="E31:F31"/>
    <mergeCell ref="I31:N31"/>
    <mergeCell ref="O19:O26"/>
    <mergeCell ref="E27:H27"/>
    <mergeCell ref="K19:K26"/>
    <mergeCell ref="K28:N28"/>
    <mergeCell ref="K27:N27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P8:Q8"/>
    <mergeCell ref="I9:I17"/>
    <mergeCell ref="P9:P17"/>
    <mergeCell ref="Q9:Q17"/>
    <mergeCell ref="J8:N8"/>
    <mergeCell ref="M9:N9"/>
    <mergeCell ref="J9:L9"/>
    <mergeCell ref="B28:C28"/>
    <mergeCell ref="E28:F28"/>
    <mergeCell ref="E29:F29"/>
    <mergeCell ref="I29:N29"/>
    <mergeCell ref="J18:K18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49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01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D5:D7"/>
    <mergeCell ref="I9:I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8:C28"/>
    <mergeCell ref="B1:Q1"/>
    <mergeCell ref="B20:C20"/>
    <mergeCell ref="O9:O17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E30:F30"/>
    <mergeCell ref="I30:N30"/>
    <mergeCell ref="E31:F31"/>
    <mergeCell ref="I31:N31"/>
    <mergeCell ref="O19:O26"/>
    <mergeCell ref="E27:H27"/>
    <mergeCell ref="E28:F28"/>
    <mergeCell ref="E29:F29"/>
    <mergeCell ref="I29:N29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O6:O7"/>
    <mergeCell ref="M7:N7"/>
    <mergeCell ref="E8:F8"/>
    <mergeCell ref="P8:Q8"/>
    <mergeCell ref="J7:L7"/>
    <mergeCell ref="P9:P17"/>
    <mergeCell ref="Q9:Q17"/>
    <mergeCell ref="J8:N8"/>
    <mergeCell ref="M9:N9"/>
    <mergeCell ref="J9:L9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Q40"/>
  <sheetViews>
    <sheetView workbookViewId="0">
      <selection activeCell="J9" sqref="J9:L9"/>
    </sheetView>
  </sheetViews>
  <sheetFormatPr defaultColWidth="9.140625" defaultRowHeight="15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>
      <c r="B1" s="225" t="s">
        <v>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</row>
    <row r="2" spans="2:17" ht="27.75" customHeight="1">
      <c r="B2" s="225" t="s">
        <v>50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</row>
    <row r="3" spans="2:17" ht="18">
      <c r="B3" s="226" t="s">
        <v>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</row>
    <row r="4" spans="2:17" ht="15.75" thickBot="1"/>
    <row r="5" spans="2:17" ht="22.5" customHeight="1" thickBot="1">
      <c r="B5" s="247" t="s">
        <v>9</v>
      </c>
      <c r="C5" s="248"/>
      <c r="D5" s="243" t="s">
        <v>36</v>
      </c>
      <c r="E5" s="227" t="s">
        <v>10</v>
      </c>
      <c r="F5" s="228"/>
      <c r="G5" s="228"/>
      <c r="H5" s="228"/>
      <c r="I5" s="228"/>
      <c r="J5" s="228"/>
      <c r="K5" s="228"/>
      <c r="L5" s="228"/>
      <c r="M5" s="228"/>
      <c r="N5" s="228"/>
      <c r="O5" s="229"/>
      <c r="P5" s="230" t="s">
        <v>40</v>
      </c>
      <c r="Q5" s="231"/>
    </row>
    <row r="6" spans="2:17" ht="27.75" customHeight="1">
      <c r="B6" s="249"/>
      <c r="C6" s="250"/>
      <c r="D6" s="244"/>
      <c r="E6" s="234" t="s">
        <v>6</v>
      </c>
      <c r="F6" s="235"/>
      <c r="G6" s="245" t="s">
        <v>37</v>
      </c>
      <c r="H6" s="246"/>
      <c r="I6" s="190" t="s">
        <v>19</v>
      </c>
      <c r="J6" s="234" t="s">
        <v>20</v>
      </c>
      <c r="K6" s="237"/>
      <c r="L6" s="237"/>
      <c r="M6" s="238"/>
      <c r="N6" s="235"/>
      <c r="O6" s="239" t="s">
        <v>21</v>
      </c>
      <c r="P6" s="232"/>
      <c r="Q6" s="233"/>
    </row>
    <row r="7" spans="2:17" ht="22.5" customHeight="1" thickBot="1">
      <c r="B7" s="249"/>
      <c r="C7" s="250"/>
      <c r="D7" s="244"/>
      <c r="E7" s="80" t="s">
        <v>23</v>
      </c>
      <c r="F7" s="82" t="s">
        <v>22</v>
      </c>
      <c r="G7" s="89" t="s">
        <v>39</v>
      </c>
      <c r="H7" s="90" t="s">
        <v>38</v>
      </c>
      <c r="I7" s="236"/>
      <c r="J7" s="267" t="s">
        <v>0</v>
      </c>
      <c r="K7" s="268"/>
      <c r="L7" s="269"/>
      <c r="M7" s="241" t="s">
        <v>1</v>
      </c>
      <c r="N7" s="242"/>
      <c r="O7" s="240"/>
      <c r="P7" s="232"/>
      <c r="Q7" s="233"/>
    </row>
    <row r="8" spans="2:17" ht="21.75" customHeight="1" thickBot="1">
      <c r="B8" s="249"/>
      <c r="C8" s="250"/>
      <c r="D8" s="76">
        <f>E8+I8+J8+O8</f>
        <v>0</v>
      </c>
      <c r="E8" s="273">
        <f>IF(F12=0,F10+F13+F14+F15+E11+E12+E16+E17,F10+F13+F14+F15+E11+F12+E16+E17)</f>
        <v>0</v>
      </c>
      <c r="F8" s="274"/>
      <c r="G8" s="91"/>
      <c r="H8" s="92"/>
      <c r="I8" s="93">
        <f>I20+I21+I24</f>
        <v>0</v>
      </c>
      <c r="J8" s="275">
        <f>J9+M9</f>
        <v>0</v>
      </c>
      <c r="K8" s="276"/>
      <c r="L8" s="276"/>
      <c r="M8" s="276"/>
      <c r="N8" s="277"/>
      <c r="O8" s="94">
        <f>O28+O29</f>
        <v>0</v>
      </c>
      <c r="P8" s="255">
        <f>P30+Q30</f>
        <v>0</v>
      </c>
      <c r="Q8" s="256"/>
    </row>
    <row r="9" spans="2:17" ht="18.75" customHeight="1">
      <c r="B9" s="251"/>
      <c r="C9" s="252"/>
      <c r="D9" s="77"/>
      <c r="E9" s="79">
        <f>SUM(E10:E17)</f>
        <v>0</v>
      </c>
      <c r="F9" s="77">
        <f>SUM(F10:F17)</f>
        <v>0</v>
      </c>
      <c r="G9" s="95"/>
      <c r="H9" s="96"/>
      <c r="I9" s="210"/>
      <c r="J9" s="270">
        <f>J19+J20+J21+J24</f>
        <v>0</v>
      </c>
      <c r="K9" s="271"/>
      <c r="L9" s="272"/>
      <c r="M9" s="265">
        <f>M19</f>
        <v>0</v>
      </c>
      <c r="N9" s="266"/>
      <c r="O9" s="213"/>
      <c r="P9" s="204"/>
      <c r="Q9" s="198"/>
    </row>
    <row r="10" spans="2:17" ht="15.75" customHeight="1">
      <c r="B10" s="220" t="s">
        <v>28</v>
      </c>
      <c r="C10" s="221"/>
      <c r="D10" s="222"/>
      <c r="E10" s="14"/>
      <c r="F10" s="70"/>
      <c r="G10" s="215"/>
      <c r="H10" s="215"/>
      <c r="I10" s="210"/>
      <c r="J10" s="43" t="s">
        <v>54</v>
      </c>
      <c r="K10" s="149" t="s">
        <v>55</v>
      </c>
      <c r="L10" s="149" t="s">
        <v>58</v>
      </c>
      <c r="M10" s="98"/>
      <c r="N10" s="99"/>
      <c r="O10" s="213"/>
      <c r="P10" s="205"/>
      <c r="Q10" s="199"/>
    </row>
    <row r="11" spans="2:17" ht="15.75" customHeight="1">
      <c r="B11" s="220" t="s">
        <v>29</v>
      </c>
      <c r="C11" s="221"/>
      <c r="D11" s="222"/>
      <c r="E11" s="14"/>
      <c r="F11" s="100"/>
      <c r="G11" s="216"/>
      <c r="H11" s="216"/>
      <c r="I11" s="210"/>
      <c r="J11" s="116">
        <f>J9-K11-L11</f>
        <v>0</v>
      </c>
      <c r="K11" s="4"/>
      <c r="L11" s="4"/>
      <c r="M11" s="98"/>
      <c r="N11" s="99"/>
      <c r="O11" s="213"/>
      <c r="P11" s="205"/>
      <c r="Q11" s="199"/>
    </row>
    <row r="12" spans="2:17" ht="15.75" customHeight="1">
      <c r="B12" s="220" t="s">
        <v>30</v>
      </c>
      <c r="C12" s="221"/>
      <c r="D12" s="222"/>
      <c r="E12" s="14"/>
      <c r="F12" s="146"/>
      <c r="G12" s="216"/>
      <c r="H12" s="216"/>
      <c r="I12" s="210"/>
      <c r="J12" s="97"/>
      <c r="K12" s="98"/>
      <c r="L12" s="98"/>
      <c r="M12" s="98"/>
      <c r="N12" s="99"/>
      <c r="O12" s="213"/>
      <c r="P12" s="205"/>
      <c r="Q12" s="199"/>
    </row>
    <row r="13" spans="2:17" ht="15.75" customHeight="1">
      <c r="B13" s="220" t="s">
        <v>31</v>
      </c>
      <c r="C13" s="221"/>
      <c r="D13" s="222"/>
      <c r="E13" s="14"/>
      <c r="F13" s="70"/>
      <c r="G13" s="216"/>
      <c r="H13" s="216"/>
      <c r="I13" s="210"/>
      <c r="J13" s="97"/>
      <c r="K13" s="98"/>
      <c r="L13" s="98"/>
      <c r="M13" s="98"/>
      <c r="N13" s="99"/>
      <c r="O13" s="213"/>
      <c r="P13" s="205"/>
      <c r="Q13" s="199"/>
    </row>
    <row r="14" spans="2:17" ht="15.75" customHeight="1">
      <c r="B14" s="220" t="s">
        <v>32</v>
      </c>
      <c r="C14" s="221"/>
      <c r="D14" s="222"/>
      <c r="E14" s="14"/>
      <c r="F14" s="70"/>
      <c r="G14" s="216"/>
      <c r="H14" s="216"/>
      <c r="I14" s="210"/>
      <c r="J14" s="97"/>
      <c r="K14" s="98"/>
      <c r="L14" s="98"/>
      <c r="M14" s="98"/>
      <c r="N14" s="99"/>
      <c r="O14" s="213"/>
      <c r="P14" s="205"/>
      <c r="Q14" s="199"/>
    </row>
    <row r="15" spans="2:17" ht="15.75" customHeight="1">
      <c r="B15" s="220" t="s">
        <v>33</v>
      </c>
      <c r="C15" s="221"/>
      <c r="D15" s="222"/>
      <c r="E15" s="14"/>
      <c r="F15" s="70"/>
      <c r="G15" s="216"/>
      <c r="H15" s="216"/>
      <c r="I15" s="210"/>
      <c r="J15" s="97"/>
      <c r="K15" s="98"/>
      <c r="L15" s="98"/>
      <c r="M15" s="98"/>
      <c r="N15" s="99"/>
      <c r="O15" s="213"/>
      <c r="P15" s="205"/>
      <c r="Q15" s="199"/>
    </row>
    <row r="16" spans="2:17" ht="15.75" customHeight="1">
      <c r="B16" s="220" t="s">
        <v>34</v>
      </c>
      <c r="C16" s="221"/>
      <c r="D16" s="222"/>
      <c r="E16" s="14"/>
      <c r="F16" s="100"/>
      <c r="G16" s="216"/>
      <c r="H16" s="216"/>
      <c r="I16" s="210"/>
      <c r="J16" s="97"/>
      <c r="K16" s="98"/>
      <c r="L16" s="98"/>
      <c r="M16" s="98"/>
      <c r="N16" s="99"/>
      <c r="O16" s="213"/>
      <c r="P16" s="205"/>
      <c r="Q16" s="199"/>
    </row>
    <row r="17" spans="2:17" ht="15.75" customHeight="1" thickBot="1">
      <c r="B17" s="220" t="s">
        <v>35</v>
      </c>
      <c r="C17" s="221"/>
      <c r="D17" s="222"/>
      <c r="E17" s="65"/>
      <c r="F17" s="102"/>
      <c r="G17" s="217"/>
      <c r="H17" s="217"/>
      <c r="I17" s="211"/>
      <c r="J17" s="103"/>
      <c r="K17" s="104"/>
      <c r="L17" s="104"/>
      <c r="M17" s="104"/>
      <c r="N17" s="105"/>
      <c r="O17" s="214"/>
      <c r="P17" s="206"/>
      <c r="Q17" s="200"/>
    </row>
    <row r="18" spans="2:17" ht="27" customHeight="1" thickBot="1">
      <c r="B18" s="223"/>
      <c r="C18" s="224"/>
      <c r="D18" s="106"/>
      <c r="E18" s="219"/>
      <c r="F18" s="219"/>
      <c r="G18" s="219"/>
      <c r="H18" s="219"/>
      <c r="I18" s="87"/>
      <c r="J18" s="257"/>
      <c r="K18" s="258"/>
      <c r="L18" s="153"/>
      <c r="M18" s="62" t="s">
        <v>17</v>
      </c>
      <c r="N18" s="64" t="s">
        <v>18</v>
      </c>
      <c r="O18" s="107"/>
      <c r="P18" s="63" t="s">
        <v>2</v>
      </c>
      <c r="Q18" s="64" t="s">
        <v>3</v>
      </c>
    </row>
    <row r="19" spans="2:17" ht="32.25" customHeight="1">
      <c r="B19" s="208" t="s">
        <v>7</v>
      </c>
      <c r="C19" s="209"/>
      <c r="D19" s="108">
        <f>J19+M19+N19</f>
        <v>0</v>
      </c>
      <c r="E19" s="175"/>
      <c r="F19" s="175"/>
      <c r="G19" s="175"/>
      <c r="H19" s="175"/>
      <c r="I19" s="109"/>
      <c r="J19" s="110"/>
      <c r="K19" s="201"/>
      <c r="L19" s="150"/>
      <c r="M19" s="4"/>
      <c r="N19" s="111"/>
      <c r="O19" s="212"/>
      <c r="P19" s="204"/>
      <c r="Q19" s="198"/>
    </row>
    <row r="20" spans="2:17" ht="29.25" customHeight="1">
      <c r="B20" s="208" t="s">
        <v>12</v>
      </c>
      <c r="C20" s="209"/>
      <c r="D20" s="112">
        <f>I20+J20</f>
        <v>0</v>
      </c>
      <c r="E20" s="49"/>
      <c r="F20" s="49"/>
      <c r="G20" s="49"/>
      <c r="H20" s="49"/>
      <c r="I20" s="113"/>
      <c r="J20" s="110"/>
      <c r="K20" s="202"/>
      <c r="L20" s="151"/>
      <c r="M20" s="201"/>
      <c r="N20" s="198"/>
      <c r="O20" s="213"/>
      <c r="P20" s="205"/>
      <c r="Q20" s="199"/>
    </row>
    <row r="21" spans="2:17" ht="19.5" customHeight="1">
      <c r="B21" s="36" t="s">
        <v>13</v>
      </c>
      <c r="C21" s="114"/>
      <c r="D21" s="112">
        <f>SUM(D22:D23)</f>
        <v>0</v>
      </c>
      <c r="E21" s="49"/>
      <c r="F21" s="49"/>
      <c r="G21" s="49"/>
      <c r="H21" s="49"/>
      <c r="I21" s="115">
        <f>I22+I23</f>
        <v>0</v>
      </c>
      <c r="J21" s="116">
        <f>J22+J23</f>
        <v>0</v>
      </c>
      <c r="K21" s="202"/>
      <c r="L21" s="151"/>
      <c r="M21" s="202"/>
      <c r="N21" s="199"/>
      <c r="O21" s="213"/>
      <c r="P21" s="205"/>
      <c r="Q21" s="199"/>
    </row>
    <row r="22" spans="2:17">
      <c r="B22" s="218"/>
      <c r="C22" s="117" t="s">
        <v>4</v>
      </c>
      <c r="D22" s="118">
        <f>I22+J22</f>
        <v>0</v>
      </c>
      <c r="E22" s="49"/>
      <c r="F22" s="49"/>
      <c r="G22" s="49"/>
      <c r="H22" s="49"/>
      <c r="I22" s="119"/>
      <c r="J22" s="23"/>
      <c r="K22" s="202"/>
      <c r="L22" s="151"/>
      <c r="M22" s="202"/>
      <c r="N22" s="199"/>
      <c r="O22" s="213"/>
      <c r="P22" s="205"/>
      <c r="Q22" s="199"/>
    </row>
    <row r="23" spans="2:17">
      <c r="B23" s="218"/>
      <c r="C23" s="117" t="s">
        <v>5</v>
      </c>
      <c r="D23" s="118">
        <f>I23+J23</f>
        <v>0</v>
      </c>
      <c r="E23" s="49"/>
      <c r="F23" s="49"/>
      <c r="G23" s="49"/>
      <c r="H23" s="49"/>
      <c r="I23" s="119"/>
      <c r="J23" s="23"/>
      <c r="K23" s="202"/>
      <c r="L23" s="151"/>
      <c r="M23" s="202"/>
      <c r="N23" s="199"/>
      <c r="O23" s="213"/>
      <c r="P23" s="205"/>
      <c r="Q23" s="199"/>
    </row>
    <row r="24" spans="2:17" ht="15.75" customHeight="1">
      <c r="B24" s="36" t="s">
        <v>14</v>
      </c>
      <c r="C24" s="114"/>
      <c r="D24" s="112">
        <f>D25+D26</f>
        <v>0</v>
      </c>
      <c r="E24" s="49"/>
      <c r="F24" s="49"/>
      <c r="G24" s="49"/>
      <c r="H24" s="49"/>
      <c r="I24" s="115">
        <f>I25+I26</f>
        <v>0</v>
      </c>
      <c r="J24" s="116">
        <f>J25+J26</f>
        <v>0</v>
      </c>
      <c r="K24" s="202"/>
      <c r="L24" s="151"/>
      <c r="M24" s="202"/>
      <c r="N24" s="199"/>
      <c r="O24" s="213"/>
      <c r="P24" s="205"/>
      <c r="Q24" s="199"/>
    </row>
    <row r="25" spans="2:17">
      <c r="B25" s="218"/>
      <c r="C25" s="117" t="s">
        <v>4</v>
      </c>
      <c r="D25" s="118">
        <f t="shared" ref="D25:D26" si="0">I25+J25</f>
        <v>0</v>
      </c>
      <c r="E25" s="49"/>
      <c r="F25" s="49"/>
      <c r="G25" s="49"/>
      <c r="H25" s="49"/>
      <c r="I25" s="119"/>
      <c r="J25" s="23"/>
      <c r="K25" s="202"/>
      <c r="L25" s="151"/>
      <c r="M25" s="202"/>
      <c r="N25" s="199"/>
      <c r="O25" s="213"/>
      <c r="P25" s="205"/>
      <c r="Q25" s="199"/>
    </row>
    <row r="26" spans="2:17">
      <c r="B26" s="218"/>
      <c r="C26" s="117" t="s">
        <v>5</v>
      </c>
      <c r="D26" s="118">
        <f t="shared" si="0"/>
        <v>0</v>
      </c>
      <c r="E26" s="49"/>
      <c r="F26" s="49"/>
      <c r="G26" s="49"/>
      <c r="H26" s="49"/>
      <c r="I26" s="119"/>
      <c r="J26" s="23"/>
      <c r="K26" s="203"/>
      <c r="L26" s="152"/>
      <c r="M26" s="203"/>
      <c r="N26" s="200"/>
      <c r="O26" s="214"/>
      <c r="P26" s="206"/>
      <c r="Q26" s="200"/>
    </row>
    <row r="27" spans="2:17" ht="9.6" customHeight="1">
      <c r="B27" s="35"/>
      <c r="C27" s="120"/>
      <c r="D27" s="121"/>
      <c r="E27" s="207"/>
      <c r="F27" s="207"/>
      <c r="G27" s="207"/>
      <c r="H27" s="207"/>
      <c r="I27" s="122"/>
      <c r="J27" s="123"/>
      <c r="K27" s="259"/>
      <c r="L27" s="260"/>
      <c r="M27" s="260"/>
      <c r="N27" s="261"/>
      <c r="O27" s="124"/>
      <c r="P27" s="15"/>
      <c r="Q27" s="28"/>
    </row>
    <row r="28" spans="2:17" ht="26.25" customHeight="1" thickBot="1">
      <c r="B28" s="208" t="s">
        <v>11</v>
      </c>
      <c r="C28" s="209"/>
      <c r="D28" s="125">
        <f>I28+J28+O28</f>
        <v>0</v>
      </c>
      <c r="E28" s="175"/>
      <c r="F28" s="175"/>
      <c r="G28" s="49"/>
      <c r="H28" s="49"/>
      <c r="I28" s="126"/>
      <c r="J28" s="127"/>
      <c r="K28" s="172"/>
      <c r="L28" s="173"/>
      <c r="M28" s="173"/>
      <c r="N28" s="174"/>
      <c r="O28" s="128"/>
      <c r="P28" s="53"/>
      <c r="Q28" s="129"/>
    </row>
    <row r="29" spans="2:17" ht="22.15" customHeight="1" thickBot="1">
      <c r="B29" s="36" t="s">
        <v>15</v>
      </c>
      <c r="C29" s="114"/>
      <c r="D29" s="130"/>
      <c r="E29" s="175"/>
      <c r="F29" s="175"/>
      <c r="G29" s="49"/>
      <c r="H29" s="49"/>
      <c r="I29" s="176"/>
      <c r="J29" s="177"/>
      <c r="K29" s="177"/>
      <c r="L29" s="177"/>
      <c r="M29" s="177"/>
      <c r="N29" s="178"/>
      <c r="O29" s="16"/>
      <c r="P29" s="53"/>
      <c r="Q29" s="131"/>
    </row>
    <row r="30" spans="2:17" ht="22.15" customHeight="1">
      <c r="B30" s="57"/>
      <c r="C30" s="58"/>
      <c r="D30" s="132"/>
      <c r="E30" s="175"/>
      <c r="F30" s="175"/>
      <c r="G30" s="49"/>
      <c r="H30" s="49"/>
      <c r="I30" s="179"/>
      <c r="J30" s="175"/>
      <c r="K30" s="175"/>
      <c r="L30" s="175"/>
      <c r="M30" s="175"/>
      <c r="N30" s="180"/>
      <c r="O30" s="8"/>
      <c r="P30" s="18"/>
      <c r="Q30" s="133">
        <f>Q28+Q29</f>
        <v>0</v>
      </c>
    </row>
    <row r="31" spans="2:17" ht="9" customHeight="1" thickBot="1">
      <c r="B31" s="39"/>
      <c r="C31" s="40"/>
      <c r="D31" s="30"/>
      <c r="E31" s="187"/>
      <c r="F31" s="187"/>
      <c r="G31" s="46"/>
      <c r="H31" s="46"/>
      <c r="I31" s="188"/>
      <c r="J31" s="187"/>
      <c r="K31" s="187"/>
      <c r="L31" s="187"/>
      <c r="M31" s="187"/>
      <c r="N31" s="189"/>
      <c r="O31" s="30"/>
      <c r="P31" s="29"/>
      <c r="Q31" s="30"/>
    </row>
    <row r="32" spans="2:17" ht="12" customHeight="1" thickBot="1">
      <c r="B32" s="3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  <row r="33" spans="2:17" ht="30" customHeight="1">
      <c r="B33" s="190" t="s">
        <v>25</v>
      </c>
      <c r="C33" s="191"/>
      <c r="D33" s="191"/>
      <c r="E33" s="191"/>
      <c r="F33" s="191"/>
      <c r="G33" s="56"/>
      <c r="H33" s="56"/>
      <c r="I33" s="42" t="s">
        <v>26</v>
      </c>
      <c r="J33" s="192" t="s">
        <v>27</v>
      </c>
      <c r="K33" s="193"/>
      <c r="L33" s="193"/>
      <c r="M33" s="194"/>
      <c r="N33" s="195"/>
      <c r="O33" s="196"/>
      <c r="P33" s="196"/>
      <c r="Q33" s="197"/>
    </row>
    <row r="34" spans="2:17" ht="21.75" customHeight="1">
      <c r="B34" s="43">
        <v>1</v>
      </c>
      <c r="C34" s="181" t="s">
        <v>56</v>
      </c>
      <c r="D34" s="182"/>
      <c r="E34" s="182"/>
      <c r="F34" s="182"/>
      <c r="G34" s="47"/>
      <c r="H34" s="54"/>
      <c r="I34" s="7"/>
      <c r="J34" s="183"/>
      <c r="K34" s="184"/>
      <c r="L34" s="184"/>
      <c r="M34" s="185"/>
      <c r="N34" s="179"/>
      <c r="O34" s="175"/>
      <c r="P34" s="175"/>
      <c r="Q34" s="186"/>
    </row>
    <row r="35" spans="2:17">
      <c r="B35" s="43">
        <v>2</v>
      </c>
      <c r="C35" s="181" t="s">
        <v>57</v>
      </c>
      <c r="D35" s="182"/>
      <c r="E35" s="182"/>
      <c r="F35" s="182"/>
      <c r="G35" s="47"/>
      <c r="H35" s="54"/>
      <c r="I35" s="7"/>
      <c r="J35" s="183"/>
      <c r="K35" s="184"/>
      <c r="L35" s="184"/>
      <c r="M35" s="185"/>
      <c r="N35" s="179"/>
      <c r="O35" s="175"/>
      <c r="P35" s="175"/>
      <c r="Q35" s="186"/>
    </row>
    <row r="36" spans="2:17" ht="15.75" thickBot="1">
      <c r="B36" s="44">
        <v>3</v>
      </c>
      <c r="C36" s="167" t="s">
        <v>16</v>
      </c>
      <c r="D36" s="168"/>
      <c r="E36" s="168"/>
      <c r="F36" s="168"/>
      <c r="G36" s="50"/>
      <c r="H36" s="55"/>
      <c r="I36" s="41"/>
      <c r="J36" s="169"/>
      <c r="K36" s="170"/>
      <c r="L36" s="170"/>
      <c r="M36" s="171"/>
      <c r="N36" s="172"/>
      <c r="O36" s="173"/>
      <c r="P36" s="173"/>
      <c r="Q36" s="174"/>
    </row>
    <row r="39" spans="2:17"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2:17">
      <c r="P40" s="32"/>
    </row>
  </sheetData>
  <mergeCells count="69">
    <mergeCell ref="J18:K18"/>
    <mergeCell ref="K19:K26"/>
    <mergeCell ref="K28:N28"/>
    <mergeCell ref="K27:N27"/>
    <mergeCell ref="D5:D7"/>
    <mergeCell ref="I9:I17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B28:C28"/>
    <mergeCell ref="B1:Q1"/>
    <mergeCell ref="B20:C20"/>
    <mergeCell ref="O9:O17"/>
    <mergeCell ref="B18:C18"/>
    <mergeCell ref="E18:H18"/>
    <mergeCell ref="B19:C19"/>
    <mergeCell ref="E19:H19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E30:F30"/>
    <mergeCell ref="I30:N30"/>
    <mergeCell ref="E31:F31"/>
    <mergeCell ref="I31:N31"/>
    <mergeCell ref="O19:O26"/>
    <mergeCell ref="E27:H27"/>
    <mergeCell ref="E28:F28"/>
    <mergeCell ref="E29:F29"/>
    <mergeCell ref="I29:N29"/>
    <mergeCell ref="B33:F33"/>
    <mergeCell ref="J33:M33"/>
    <mergeCell ref="N33:Q33"/>
    <mergeCell ref="C34:F34"/>
    <mergeCell ref="J34:M34"/>
    <mergeCell ref="N34:Q34"/>
    <mergeCell ref="C35:F35"/>
    <mergeCell ref="J35:M35"/>
    <mergeCell ref="N35:Q35"/>
    <mergeCell ref="C36:F36"/>
    <mergeCell ref="J36:M36"/>
    <mergeCell ref="N36:Q36"/>
    <mergeCell ref="O6:O7"/>
    <mergeCell ref="M7:N7"/>
    <mergeCell ref="E8:F8"/>
    <mergeCell ref="P8:Q8"/>
    <mergeCell ref="J7:L7"/>
    <mergeCell ref="P9:P17"/>
    <mergeCell ref="Q9:Q17"/>
    <mergeCell ref="J8:N8"/>
    <mergeCell ref="M9:N9"/>
    <mergeCell ref="J9:L9"/>
    <mergeCell ref="Q19:Q26"/>
    <mergeCell ref="M20:M26"/>
    <mergeCell ref="N20:N26"/>
    <mergeCell ref="B22:B23"/>
    <mergeCell ref="B25:B26"/>
    <mergeCell ref="P19:P26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User</cp:lastModifiedBy>
  <cp:lastPrinted>2019-04-09T16:52:34Z</cp:lastPrinted>
  <dcterms:created xsi:type="dcterms:W3CDTF">2016-05-05T10:39:40Z</dcterms:created>
  <dcterms:modified xsi:type="dcterms:W3CDTF">2019-05-05T19:55:57Z</dcterms:modified>
</cp:coreProperties>
</file>