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1610"/>
  </bookViews>
  <sheets>
    <sheet name="11002 tn,վերջն․" sheetId="19" r:id="rId1"/>
    <sheet name="havelvac 1" sheetId="20" r:id="rId2"/>
  </sheets>
  <externalReferences>
    <externalReference r:id="rId3"/>
  </externalReferences>
  <definedNames>
    <definedName name="n">#REF!</definedName>
    <definedName name="_xlnm.Print_Area" localSheetId="0">'11002 tn,վերջն․'!$A$1:$AP$248</definedName>
  </definedNames>
  <calcPr calcId="162913"/>
</workbook>
</file>

<file path=xl/calcChain.xml><?xml version="1.0" encoding="utf-8"?>
<calcChain xmlns="http://schemas.openxmlformats.org/spreadsheetml/2006/main">
  <c r="AJ253" i="19" l="1"/>
  <c r="AH253" i="19"/>
  <c r="AG253" i="19" s="1"/>
  <c r="AF253" i="19"/>
  <c r="AJ252" i="19"/>
  <c r="AH252" i="19"/>
  <c r="AF252" i="19"/>
  <c r="AJ251" i="19"/>
  <c r="AH251" i="19"/>
  <c r="AG251" i="19" s="1"/>
  <c r="AF251" i="19"/>
  <c r="AJ250" i="19"/>
  <c r="AH250" i="19"/>
  <c r="AF250" i="19"/>
  <c r="AJ249" i="19"/>
  <c r="AH249" i="19"/>
  <c r="AG249" i="19" s="1"/>
  <c r="AF249" i="19"/>
  <c r="AJ248" i="19"/>
  <c r="AH248" i="19"/>
  <c r="AF248" i="19"/>
  <c r="AJ247" i="19"/>
  <c r="AH247" i="19"/>
  <c r="AG247" i="19" s="1"/>
  <c r="AF247" i="19"/>
  <c r="AJ246" i="19"/>
  <c r="AH246" i="19"/>
  <c r="AF246" i="19"/>
  <c r="AJ245" i="19"/>
  <c r="AH245" i="19"/>
  <c r="AG245" i="19" s="1"/>
  <c r="AF245" i="19"/>
  <c r="AJ244" i="19"/>
  <c r="AH244" i="19"/>
  <c r="AF244" i="19"/>
  <c r="AJ243" i="19"/>
  <c r="AH243" i="19"/>
  <c r="AG243" i="19" s="1"/>
  <c r="AF243" i="19"/>
  <c r="AJ242" i="19"/>
  <c r="AH242" i="19"/>
  <c r="AF242" i="19"/>
  <c r="AJ241" i="19"/>
  <c r="AH241" i="19"/>
  <c r="AG241" i="19" s="1"/>
  <c r="AF241" i="19"/>
  <c r="AJ240" i="19"/>
  <c r="AH240" i="19"/>
  <c r="AF240" i="19"/>
  <c r="AJ239" i="19"/>
  <c r="AH239" i="19"/>
  <c r="AG239" i="19" s="1"/>
  <c r="AF239" i="19"/>
  <c r="AJ238" i="19"/>
  <c r="AH238" i="19"/>
  <c r="AF238" i="19"/>
  <c r="AJ237" i="19"/>
  <c r="AH237" i="19"/>
  <c r="AG237" i="19" s="1"/>
  <c r="AF237" i="19"/>
  <c r="AJ236" i="19"/>
  <c r="AH236" i="19"/>
  <c r="AF236" i="19"/>
  <c r="AJ235" i="19"/>
  <c r="AH235" i="19"/>
  <c r="AG235" i="19" s="1"/>
  <c r="AF235" i="19"/>
  <c r="AJ234" i="19"/>
  <c r="AH234" i="19"/>
  <c r="AF234" i="19"/>
  <c r="AJ233" i="19"/>
  <c r="AH233" i="19"/>
  <c r="AG233" i="19" s="1"/>
  <c r="AF233" i="19"/>
  <c r="AJ232" i="19"/>
  <c r="AH232" i="19"/>
  <c r="AF232" i="19"/>
  <c r="AJ231" i="19"/>
  <c r="AH231" i="19"/>
  <c r="AG231" i="19" s="1"/>
  <c r="AF231" i="19"/>
  <c r="AJ230" i="19"/>
  <c r="AH230" i="19"/>
  <c r="AF230" i="19"/>
  <c r="AJ229" i="19"/>
  <c r="AH229" i="19"/>
  <c r="AG229" i="19" s="1"/>
  <c r="AF229" i="19"/>
  <c r="AJ228" i="19"/>
  <c r="AH228" i="19"/>
  <c r="AF228" i="19"/>
  <c r="AJ227" i="19"/>
  <c r="AH227" i="19"/>
  <c r="AG227" i="19" s="1"/>
  <c r="AF227" i="19"/>
  <c r="AJ226" i="19"/>
  <c r="AH226" i="19"/>
  <c r="AF226" i="19"/>
  <c r="AJ225" i="19"/>
  <c r="AH225" i="19"/>
  <c r="AG225" i="19" s="1"/>
  <c r="AF225" i="19"/>
  <c r="AJ224" i="19"/>
  <c r="AH224" i="19"/>
  <c r="AF224" i="19"/>
  <c r="AJ223" i="19"/>
  <c r="AH223" i="19"/>
  <c r="AG223" i="19" s="1"/>
  <c r="AF223" i="19"/>
  <c r="AJ222" i="19"/>
  <c r="AH222" i="19"/>
  <c r="AF222" i="19"/>
  <c r="AJ221" i="19"/>
  <c r="AH221" i="19"/>
  <c r="AG221" i="19" s="1"/>
  <c r="AF221" i="19"/>
  <c r="AJ220" i="19"/>
  <c r="AH220" i="19"/>
  <c r="AF220" i="19"/>
  <c r="AJ219" i="19"/>
  <c r="AH219" i="19"/>
  <c r="AG219" i="19" s="1"/>
  <c r="AF219" i="19"/>
  <c r="AJ218" i="19"/>
  <c r="AH218" i="19"/>
  <c r="AF218" i="19"/>
  <c r="AJ217" i="19"/>
  <c r="AH217" i="19"/>
  <c r="AG217" i="19" s="1"/>
  <c r="AF217" i="19"/>
  <c r="AJ216" i="19"/>
  <c r="AH216" i="19"/>
  <c r="AF216" i="19"/>
  <c r="AJ215" i="19"/>
  <c r="AH215" i="19"/>
  <c r="AG215" i="19" s="1"/>
  <c r="AF215" i="19"/>
  <c r="AJ214" i="19"/>
  <c r="AH214" i="19"/>
  <c r="AF214" i="19"/>
  <c r="AJ213" i="19"/>
  <c r="AH213" i="19"/>
  <c r="AG213" i="19" s="1"/>
  <c r="AF213" i="19"/>
  <c r="AJ212" i="19"/>
  <c r="AH212" i="19"/>
  <c r="AF212" i="19"/>
  <c r="AJ211" i="19"/>
  <c r="AH211" i="19"/>
  <c r="AG211" i="19" s="1"/>
  <c r="AF211" i="19"/>
  <c r="AJ210" i="19"/>
  <c r="AH210" i="19"/>
  <c r="AF210" i="19"/>
  <c r="AJ209" i="19"/>
  <c r="AH209" i="19"/>
  <c r="AG209" i="19" s="1"/>
  <c r="AF209" i="19"/>
  <c r="AJ208" i="19"/>
  <c r="AH208" i="19"/>
  <c r="AF208" i="19"/>
  <c r="AJ207" i="19"/>
  <c r="AH207" i="19"/>
  <c r="AG207" i="19" s="1"/>
  <c r="AF207" i="19"/>
  <c r="AJ206" i="19"/>
  <c r="AH206" i="19"/>
  <c r="AF206" i="19"/>
  <c r="AJ205" i="19"/>
  <c r="AH205" i="19"/>
  <c r="AG205" i="19" s="1"/>
  <c r="AF205" i="19"/>
  <c r="AJ204" i="19"/>
  <c r="AH204" i="19"/>
  <c r="AF204" i="19"/>
  <c r="AJ203" i="19"/>
  <c r="AH203" i="19"/>
  <c r="AG203" i="19" s="1"/>
  <c r="AF203" i="19"/>
  <c r="AJ202" i="19"/>
  <c r="AH202" i="19"/>
  <c r="AF202" i="19"/>
  <c r="AJ201" i="19"/>
  <c r="AH201" i="19"/>
  <c r="AG201" i="19" s="1"/>
  <c r="AF201" i="19"/>
  <c r="AJ200" i="19"/>
  <c r="AH200" i="19"/>
  <c r="AF200" i="19"/>
  <c r="AJ199" i="19"/>
  <c r="AH199" i="19"/>
  <c r="AG199" i="19" s="1"/>
  <c r="AF199" i="19"/>
  <c r="AJ198" i="19"/>
  <c r="AH198" i="19"/>
  <c r="AF198" i="19"/>
  <c r="AJ197" i="19"/>
  <c r="AH197" i="19"/>
  <c r="AF197" i="19"/>
  <c r="AG197" i="19" s="1"/>
  <c r="AJ196" i="19"/>
  <c r="AI196" i="19"/>
  <c r="AH196" i="19"/>
  <c r="AG196" i="19" s="1"/>
  <c r="AF196" i="19"/>
  <c r="AJ195" i="19"/>
  <c r="AI195" i="19" s="1"/>
  <c r="AH195" i="19"/>
  <c r="AG195" i="19"/>
  <c r="AF195" i="19"/>
  <c r="AJ194" i="19"/>
  <c r="AI194" i="19"/>
  <c r="AH194" i="19"/>
  <c r="AG194" i="19" s="1"/>
  <c r="AF194" i="19"/>
  <c r="AJ193" i="19"/>
  <c r="AH193" i="19"/>
  <c r="AF193" i="19"/>
  <c r="AG193" i="19" s="1"/>
  <c r="AJ192" i="19"/>
  <c r="AK192" i="19" s="1"/>
  <c r="AI192" i="19"/>
  <c r="AH192" i="19"/>
  <c r="AG192" i="19" s="1"/>
  <c r="AF192" i="19"/>
  <c r="AK191" i="19"/>
  <c r="AJ191" i="19"/>
  <c r="AI191" i="19" s="1"/>
  <c r="AH191" i="19"/>
  <c r="AF191" i="19"/>
  <c r="AG191" i="19" s="1"/>
  <c r="AJ190" i="19"/>
  <c r="AK190" i="19" s="1"/>
  <c r="AI190" i="19"/>
  <c r="AH190" i="19"/>
  <c r="AG190" i="19" s="1"/>
  <c r="AF190" i="19"/>
  <c r="AK189" i="19"/>
  <c r="AJ189" i="19"/>
  <c r="AI189" i="19" s="1"/>
  <c r="AH189" i="19"/>
  <c r="AF189" i="19"/>
  <c r="AG189" i="19" s="1"/>
  <c r="AJ188" i="19"/>
  <c r="AI188" i="19"/>
  <c r="AH188" i="19"/>
  <c r="AG188" i="19" s="1"/>
  <c r="AF188" i="19"/>
  <c r="AJ187" i="19"/>
  <c r="AI187" i="19" s="1"/>
  <c r="AH187" i="19"/>
  <c r="AG187" i="19"/>
  <c r="AF187" i="19"/>
  <c r="AJ186" i="19"/>
  <c r="AI186" i="19"/>
  <c r="AH186" i="19"/>
  <c r="AG186" i="19" s="1"/>
  <c r="AF186" i="19"/>
  <c r="AJ185" i="19"/>
  <c r="AH185" i="19"/>
  <c r="AF185" i="19"/>
  <c r="AG185" i="19" s="1"/>
  <c r="AJ184" i="19"/>
  <c r="AK184" i="19" s="1"/>
  <c r="AI184" i="19"/>
  <c r="AH184" i="19"/>
  <c r="AG184" i="19" s="1"/>
  <c r="AF184" i="19"/>
  <c r="AK183" i="19"/>
  <c r="AJ183" i="19"/>
  <c r="AI183" i="19" s="1"/>
  <c r="AH183" i="19"/>
  <c r="AF183" i="19"/>
  <c r="AG183" i="19" s="1"/>
  <c r="AJ182" i="19"/>
  <c r="AK182" i="19" s="1"/>
  <c r="AI182" i="19"/>
  <c r="AH182" i="19"/>
  <c r="AG182" i="19" s="1"/>
  <c r="AF182" i="19"/>
  <c r="AK181" i="19"/>
  <c r="AJ181" i="19"/>
  <c r="AI181" i="19" s="1"/>
  <c r="AH181" i="19"/>
  <c r="AF181" i="19"/>
  <c r="AG181" i="19" s="1"/>
  <c r="AJ180" i="19"/>
  <c r="AI180" i="19"/>
  <c r="AH180" i="19"/>
  <c r="AG180" i="19" s="1"/>
  <c r="AF180" i="19"/>
  <c r="AJ179" i="19"/>
  <c r="AI179" i="19" s="1"/>
  <c r="AH179" i="19"/>
  <c r="AG179" i="19"/>
  <c r="AF179" i="19"/>
  <c r="AJ178" i="19"/>
  <c r="AI178" i="19"/>
  <c r="AH178" i="19"/>
  <c r="AG178" i="19" s="1"/>
  <c r="AF178" i="19"/>
  <c r="AJ177" i="19"/>
  <c r="AH177" i="19"/>
  <c r="AF177" i="19"/>
  <c r="AG177" i="19" s="1"/>
  <c r="AJ176" i="19"/>
  <c r="AK176" i="19" s="1"/>
  <c r="AI176" i="19"/>
  <c r="AH176" i="19"/>
  <c r="AG176" i="19" s="1"/>
  <c r="AF176" i="19"/>
  <c r="AK175" i="19"/>
  <c r="AJ175" i="19"/>
  <c r="AI175" i="19" s="1"/>
  <c r="AH175" i="19"/>
  <c r="AF175" i="19"/>
  <c r="AG175" i="19" s="1"/>
  <c r="AJ174" i="19"/>
  <c r="AK174" i="19" s="1"/>
  <c r="AI174" i="19"/>
  <c r="AH174" i="19"/>
  <c r="AG174" i="19" s="1"/>
  <c r="AF174" i="19"/>
  <c r="AK173" i="19"/>
  <c r="AJ173" i="19"/>
  <c r="AI173" i="19" s="1"/>
  <c r="AH173" i="19"/>
  <c r="AF173" i="19"/>
  <c r="AG173" i="19" s="1"/>
  <c r="AJ172" i="19"/>
  <c r="AI172" i="19"/>
  <c r="AH172" i="19"/>
  <c r="AG172" i="19" s="1"/>
  <c r="AF172" i="19"/>
  <c r="AJ171" i="19"/>
  <c r="AI171" i="19" s="1"/>
  <c r="AH171" i="19"/>
  <c r="AG171" i="19"/>
  <c r="AF171" i="19"/>
  <c r="AJ170" i="19"/>
  <c r="AI170" i="19"/>
  <c r="AH170" i="19"/>
  <c r="AG170" i="19" s="1"/>
  <c r="AF170" i="19"/>
  <c r="AJ169" i="19"/>
  <c r="AH169" i="19"/>
  <c r="AF169" i="19"/>
  <c r="AG169" i="19" s="1"/>
  <c r="AJ168" i="19"/>
  <c r="AK168" i="19" s="1"/>
  <c r="AI168" i="19"/>
  <c r="AH168" i="19"/>
  <c r="AG168" i="19" s="1"/>
  <c r="AF168" i="19"/>
  <c r="AK167" i="19"/>
  <c r="AJ167" i="19"/>
  <c r="AI167" i="19" s="1"/>
  <c r="AH167" i="19"/>
  <c r="AF167" i="19"/>
  <c r="AG167" i="19" s="1"/>
  <c r="AJ166" i="19"/>
  <c r="AK166" i="19" s="1"/>
  <c r="AI166" i="19"/>
  <c r="AH166" i="19"/>
  <c r="AG166" i="19" s="1"/>
  <c r="AF166" i="19"/>
  <c r="AK165" i="19"/>
  <c r="AJ165" i="19"/>
  <c r="AI165" i="19" s="1"/>
  <c r="AH165" i="19"/>
  <c r="AF165" i="19"/>
  <c r="AG165" i="19" s="1"/>
  <c r="AJ164" i="19"/>
  <c r="AI164" i="19"/>
  <c r="AH164" i="19"/>
  <c r="AG164" i="19" s="1"/>
  <c r="AF164" i="19"/>
  <c r="AJ163" i="19"/>
  <c r="AI163" i="19" s="1"/>
  <c r="AH163" i="19"/>
  <c r="AG163" i="19"/>
  <c r="AF163" i="19"/>
  <c r="AJ162" i="19"/>
  <c r="AI162" i="19"/>
  <c r="AH162" i="19"/>
  <c r="AG162" i="19" s="1"/>
  <c r="AF162" i="19"/>
  <c r="AJ161" i="19"/>
  <c r="AH161" i="19"/>
  <c r="AF161" i="19"/>
  <c r="AG161" i="19" s="1"/>
  <c r="AJ160" i="19"/>
  <c r="AK160" i="19" s="1"/>
  <c r="AI160" i="19"/>
  <c r="AH160" i="19"/>
  <c r="AG160" i="19" s="1"/>
  <c r="AF160" i="19"/>
  <c r="AK159" i="19"/>
  <c r="AJ159" i="19"/>
  <c r="AI159" i="19" s="1"/>
  <c r="AH159" i="19"/>
  <c r="AF159" i="19"/>
  <c r="AG159" i="19" s="1"/>
  <c r="AJ158" i="19"/>
  <c r="AK158" i="19" s="1"/>
  <c r="AI158" i="19"/>
  <c r="AH158" i="19"/>
  <c r="AG158" i="19" s="1"/>
  <c r="AF158" i="19"/>
  <c r="AK157" i="19"/>
  <c r="AJ157" i="19"/>
  <c r="AI157" i="19" s="1"/>
  <c r="AH157" i="19"/>
  <c r="AF157" i="19"/>
  <c r="AG157" i="19" s="1"/>
  <c r="AJ156" i="19"/>
  <c r="AI156" i="19"/>
  <c r="AH156" i="19"/>
  <c r="AG156" i="19" s="1"/>
  <c r="AF156" i="19"/>
  <c r="AJ155" i="19"/>
  <c r="AI155" i="19" s="1"/>
  <c r="AH155" i="19"/>
  <c r="AG155" i="19"/>
  <c r="AF155" i="19"/>
  <c r="AJ154" i="19"/>
  <c r="AI154" i="19"/>
  <c r="AH154" i="19"/>
  <c r="AG154" i="19" s="1"/>
  <c r="AF154" i="19"/>
  <c r="AJ153" i="19"/>
  <c r="AH153" i="19"/>
  <c r="AF153" i="19"/>
  <c r="AG153" i="19" s="1"/>
  <c r="AJ152" i="19"/>
  <c r="AK152" i="19" s="1"/>
  <c r="AI152" i="19"/>
  <c r="AH152" i="19"/>
  <c r="AG152" i="19" s="1"/>
  <c r="AF152" i="19"/>
  <c r="AK151" i="19"/>
  <c r="AJ151" i="19"/>
  <c r="AI151" i="19" s="1"/>
  <c r="AH151" i="19"/>
  <c r="AF151" i="19"/>
  <c r="AG151" i="19" s="1"/>
  <c r="AJ150" i="19"/>
  <c r="AK150" i="19" s="1"/>
  <c r="AI150" i="19"/>
  <c r="AH150" i="19"/>
  <c r="AG150" i="19" s="1"/>
  <c r="AF150" i="19"/>
  <c r="AK149" i="19"/>
  <c r="AJ149" i="19"/>
  <c r="AI149" i="19" s="1"/>
  <c r="AH149" i="19"/>
  <c r="AF149" i="19"/>
  <c r="AG149" i="19" s="1"/>
  <c r="AJ148" i="19"/>
  <c r="AI148" i="19"/>
  <c r="AK148" i="19" s="1"/>
  <c r="AH148" i="19"/>
  <c r="AG148" i="19" s="1"/>
  <c r="AF148" i="19"/>
  <c r="AJ147" i="19"/>
  <c r="AI147" i="19" s="1"/>
  <c r="AH147" i="19"/>
  <c r="AG147" i="19"/>
  <c r="AF147" i="19"/>
  <c r="AJ146" i="19"/>
  <c r="AI146" i="19"/>
  <c r="AK146" i="19" s="1"/>
  <c r="AH146" i="19"/>
  <c r="AG146" i="19" s="1"/>
  <c r="AF146" i="19"/>
  <c r="AJ145" i="19"/>
  <c r="AH145" i="19"/>
  <c r="AF145" i="19"/>
  <c r="AG145" i="19" s="1"/>
  <c r="AJ144" i="19"/>
  <c r="AK144" i="19" s="1"/>
  <c r="AI144" i="19"/>
  <c r="AH144" i="19"/>
  <c r="AG144" i="19" s="1"/>
  <c r="AF144" i="19"/>
  <c r="AK143" i="19"/>
  <c r="AJ143" i="19"/>
  <c r="AI143" i="19" s="1"/>
  <c r="AH143" i="19"/>
  <c r="AF143" i="19"/>
  <c r="AG143" i="19" s="1"/>
  <c r="AJ142" i="19"/>
  <c r="AK142" i="19" s="1"/>
  <c r="AI142" i="19"/>
  <c r="AH142" i="19"/>
  <c r="AG142" i="19" s="1"/>
  <c r="AF142" i="19"/>
  <c r="AK141" i="19"/>
  <c r="AJ141" i="19"/>
  <c r="AI141" i="19" s="1"/>
  <c r="AH141" i="19"/>
  <c r="AF141" i="19"/>
  <c r="AG141" i="19" s="1"/>
  <c r="AJ140" i="19"/>
  <c r="AI140" i="19"/>
  <c r="AH140" i="19"/>
  <c r="AG140" i="19" s="1"/>
  <c r="AF140" i="19"/>
  <c r="AJ139" i="19"/>
  <c r="AI139" i="19" s="1"/>
  <c r="AH139" i="19"/>
  <c r="AG139" i="19"/>
  <c r="AF139" i="19"/>
  <c r="AJ138" i="19"/>
  <c r="AI138" i="19"/>
  <c r="AH138" i="19"/>
  <c r="AG138" i="19" s="1"/>
  <c r="AF138" i="19"/>
  <c r="AJ137" i="19"/>
  <c r="AH137" i="19"/>
  <c r="AF137" i="19"/>
  <c r="AG137" i="19" s="1"/>
  <c r="AJ136" i="19"/>
  <c r="AK136" i="19" s="1"/>
  <c r="AI136" i="19"/>
  <c r="AH136" i="19"/>
  <c r="AG136" i="19" s="1"/>
  <c r="AF136" i="19"/>
  <c r="AK135" i="19"/>
  <c r="AJ135" i="19"/>
  <c r="AI135" i="19" s="1"/>
  <c r="AH135" i="19"/>
  <c r="AF135" i="19"/>
  <c r="AG135" i="19" s="1"/>
  <c r="AJ134" i="19"/>
  <c r="AI134" i="19"/>
  <c r="AK134" i="19" s="1"/>
  <c r="AH134" i="19"/>
  <c r="AG134" i="19" s="1"/>
  <c r="AF134" i="19"/>
  <c r="AK133" i="19"/>
  <c r="AJ133" i="19"/>
  <c r="AI133" i="19" s="1"/>
  <c r="AH133" i="19"/>
  <c r="AF133" i="19"/>
  <c r="AG133" i="19" s="1"/>
  <c r="AJ132" i="19"/>
  <c r="AI132" i="19"/>
  <c r="AK132" i="19" s="1"/>
  <c r="AH132" i="19"/>
  <c r="AG132" i="19" s="1"/>
  <c r="AF132" i="19"/>
  <c r="AJ131" i="19"/>
  <c r="AI131" i="19" s="1"/>
  <c r="AH131" i="19"/>
  <c r="AG131" i="19"/>
  <c r="AF131" i="19"/>
  <c r="AJ130" i="19"/>
  <c r="AI130" i="19"/>
  <c r="AH130" i="19"/>
  <c r="AG130" i="19" s="1"/>
  <c r="AF130" i="19"/>
  <c r="AJ129" i="19"/>
  <c r="AH129" i="19"/>
  <c r="AF129" i="19"/>
  <c r="AG129" i="19" s="1"/>
  <c r="AJ128" i="19"/>
  <c r="AK128" i="19" s="1"/>
  <c r="AI128" i="19"/>
  <c r="AH128" i="19"/>
  <c r="AG128" i="19" s="1"/>
  <c r="AF128" i="19"/>
  <c r="AK127" i="19"/>
  <c r="AJ127" i="19"/>
  <c r="AI127" i="19" s="1"/>
  <c r="AH127" i="19"/>
  <c r="AF127" i="19"/>
  <c r="AG127" i="19" s="1"/>
  <c r="AJ126" i="19"/>
  <c r="AK126" i="19" s="1"/>
  <c r="AI126" i="19"/>
  <c r="AH126" i="19"/>
  <c r="AG126" i="19" s="1"/>
  <c r="AF126" i="19"/>
  <c r="AK125" i="19"/>
  <c r="AJ125" i="19"/>
  <c r="AI125" i="19" s="1"/>
  <c r="AH125" i="19"/>
  <c r="AF125" i="19"/>
  <c r="AG125" i="19" s="1"/>
  <c r="AJ123" i="19"/>
  <c r="AI123" i="19"/>
  <c r="AH123" i="19"/>
  <c r="AF123" i="19"/>
  <c r="AJ122" i="19"/>
  <c r="AI122" i="19" s="1"/>
  <c r="AK122" i="19" s="1"/>
  <c r="AH122" i="19"/>
  <c r="AG122" i="19"/>
  <c r="AF122" i="19"/>
  <c r="AJ120" i="19"/>
  <c r="AH120" i="19"/>
  <c r="AF120" i="19"/>
  <c r="AG120" i="19" s="1"/>
  <c r="AJ119" i="19"/>
  <c r="AK119" i="19" s="1"/>
  <c r="AI119" i="19"/>
  <c r="AH119" i="19"/>
  <c r="AG119" i="19" s="1"/>
  <c r="AF119" i="19"/>
  <c r="AK118" i="19"/>
  <c r="AJ118" i="19"/>
  <c r="AI118" i="19" s="1"/>
  <c r="AH118" i="19"/>
  <c r="AF118" i="19"/>
  <c r="AG118" i="19" s="1"/>
  <c r="AJ117" i="19"/>
  <c r="AK117" i="19" s="1"/>
  <c r="AI117" i="19"/>
  <c r="AH117" i="19"/>
  <c r="AG117" i="19" s="1"/>
  <c r="AF117" i="19"/>
  <c r="AK116" i="19"/>
  <c r="AJ116" i="19"/>
  <c r="AI116" i="19" s="1"/>
  <c r="AH116" i="19"/>
  <c r="AF116" i="19"/>
  <c r="AG116" i="19" s="1"/>
  <c r="AJ115" i="19"/>
  <c r="AI115" i="19"/>
  <c r="AH115" i="19"/>
  <c r="AG115" i="19" s="1"/>
  <c r="AF115" i="19"/>
  <c r="AJ114" i="19"/>
  <c r="AI114" i="19" s="1"/>
  <c r="AH114" i="19"/>
  <c r="AG114" i="19"/>
  <c r="AF114" i="19"/>
  <c r="AJ113" i="19"/>
  <c r="AI113" i="19"/>
  <c r="AH113" i="19"/>
  <c r="AG113" i="19" s="1"/>
  <c r="AF113" i="19"/>
  <c r="AJ112" i="19"/>
  <c r="AH112" i="19"/>
  <c r="AF112" i="19"/>
  <c r="AG112" i="19" s="1"/>
  <c r="AJ111" i="19"/>
  <c r="AK111" i="19" s="1"/>
  <c r="AI111" i="19"/>
  <c r="AH111" i="19"/>
  <c r="AG111" i="19" s="1"/>
  <c r="AF111" i="19"/>
  <c r="AK110" i="19"/>
  <c r="AJ110" i="19"/>
  <c r="AI110" i="19" s="1"/>
  <c r="AH110" i="19"/>
  <c r="AF110" i="19"/>
  <c r="AG110" i="19" s="1"/>
  <c r="AJ109" i="19"/>
  <c r="AK109" i="19" s="1"/>
  <c r="AI109" i="19"/>
  <c r="AH109" i="19"/>
  <c r="AG109" i="19" s="1"/>
  <c r="AF109" i="19"/>
  <c r="AK108" i="19"/>
  <c r="AJ108" i="19"/>
  <c r="AI108" i="19" s="1"/>
  <c r="AH108" i="19"/>
  <c r="AF108" i="19"/>
  <c r="AG108" i="19" s="1"/>
  <c r="AJ107" i="19"/>
  <c r="AI107" i="19"/>
  <c r="AH107" i="19"/>
  <c r="AG107" i="19" s="1"/>
  <c r="AF107" i="19"/>
  <c r="AJ106" i="19"/>
  <c r="AI106" i="19" s="1"/>
  <c r="AH106" i="19"/>
  <c r="AG106" i="19"/>
  <c r="AF106" i="19"/>
  <c r="AJ105" i="19"/>
  <c r="AI105" i="19"/>
  <c r="AH105" i="19"/>
  <c r="AG105" i="19" s="1"/>
  <c r="AF105" i="19"/>
  <c r="AJ104" i="19"/>
  <c r="AH104" i="19"/>
  <c r="AF104" i="19"/>
  <c r="AG104" i="19" s="1"/>
  <c r="AJ103" i="19"/>
  <c r="AK103" i="19" s="1"/>
  <c r="AI103" i="19"/>
  <c r="AH103" i="19"/>
  <c r="AG103" i="19" s="1"/>
  <c r="AF103" i="19"/>
  <c r="AK102" i="19"/>
  <c r="AJ102" i="19"/>
  <c r="AI102" i="19" s="1"/>
  <c r="AH102" i="19"/>
  <c r="AF102" i="19"/>
  <c r="AG102" i="19" s="1"/>
  <c r="AJ101" i="19"/>
  <c r="AK101" i="19" s="1"/>
  <c r="AI101" i="19"/>
  <c r="AH101" i="19"/>
  <c r="AG101" i="19" s="1"/>
  <c r="AF101" i="19"/>
  <c r="AK100" i="19"/>
  <c r="AJ100" i="19"/>
  <c r="AI100" i="19" s="1"/>
  <c r="AH100" i="19"/>
  <c r="AF100" i="19"/>
  <c r="AG100" i="19" s="1"/>
  <c r="AJ99" i="19"/>
  <c r="AI99" i="19"/>
  <c r="AH99" i="19"/>
  <c r="AG99" i="19"/>
  <c r="AF99" i="19"/>
  <c r="AJ98" i="19"/>
  <c r="AI98" i="19"/>
  <c r="AH98" i="19"/>
  <c r="AF98" i="19"/>
  <c r="AG98" i="19" s="1"/>
  <c r="AK97" i="19"/>
  <c r="AJ97" i="19"/>
  <c r="AI97" i="19"/>
  <c r="AH97" i="19"/>
  <c r="AG97" i="19"/>
  <c r="AF97" i="19"/>
  <c r="AJ96" i="19"/>
  <c r="AH96" i="19"/>
  <c r="AF96" i="19"/>
  <c r="AG96" i="19" s="1"/>
  <c r="AK95" i="19"/>
  <c r="AJ95" i="19"/>
  <c r="AI95" i="19"/>
  <c r="AH95" i="19"/>
  <c r="AG95" i="19"/>
  <c r="AF95" i="19"/>
  <c r="AJ94" i="19"/>
  <c r="AI94" i="19"/>
  <c r="AH94" i="19"/>
  <c r="AF94" i="19"/>
  <c r="AG94" i="19" s="1"/>
  <c r="AK93" i="19"/>
  <c r="AJ93" i="19"/>
  <c r="AI93" i="19"/>
  <c r="AH93" i="19"/>
  <c r="AG93" i="19"/>
  <c r="AF93" i="19"/>
  <c r="AJ92" i="19"/>
  <c r="AH92" i="19"/>
  <c r="AF92" i="19"/>
  <c r="AG92" i="19" s="1"/>
  <c r="AK91" i="19"/>
  <c r="AJ91" i="19"/>
  <c r="AI91" i="19"/>
  <c r="AH91" i="19"/>
  <c r="AG91" i="19"/>
  <c r="AF91" i="19"/>
  <c r="AJ90" i="19"/>
  <c r="AI90" i="19"/>
  <c r="AH90" i="19"/>
  <c r="AF90" i="19"/>
  <c r="AG90" i="19" s="1"/>
  <c r="AK89" i="19"/>
  <c r="AJ89" i="19"/>
  <c r="AI89" i="19"/>
  <c r="AH89" i="19"/>
  <c r="AG89" i="19"/>
  <c r="AF89" i="19"/>
  <c r="AJ88" i="19"/>
  <c r="AH88" i="19"/>
  <c r="AF88" i="19"/>
  <c r="AG88" i="19" s="1"/>
  <c r="AK87" i="19"/>
  <c r="AJ87" i="19"/>
  <c r="AI87" i="19"/>
  <c r="AH87" i="19"/>
  <c r="AG87" i="19"/>
  <c r="AF87" i="19"/>
  <c r="AJ86" i="19"/>
  <c r="AI86" i="19"/>
  <c r="AH86" i="19"/>
  <c r="AF86" i="19"/>
  <c r="AG86" i="19" s="1"/>
  <c r="AK85" i="19"/>
  <c r="AJ85" i="19"/>
  <c r="AI85" i="19"/>
  <c r="AH85" i="19"/>
  <c r="AG85" i="19"/>
  <c r="AF85" i="19"/>
  <c r="AJ84" i="19"/>
  <c r="AH84" i="19"/>
  <c r="AF84" i="19"/>
  <c r="AG84" i="19" s="1"/>
  <c r="AK83" i="19"/>
  <c r="AJ83" i="19"/>
  <c r="AI83" i="19"/>
  <c r="AH83" i="19"/>
  <c r="AG83" i="19"/>
  <c r="AF83" i="19"/>
  <c r="AJ82" i="19"/>
  <c r="AI82" i="19"/>
  <c r="AH82" i="19"/>
  <c r="AF82" i="19"/>
  <c r="AG82" i="19" s="1"/>
  <c r="AK81" i="19"/>
  <c r="AJ81" i="19"/>
  <c r="AI81" i="19"/>
  <c r="AH81" i="19"/>
  <c r="AG81" i="19"/>
  <c r="AF81" i="19"/>
  <c r="AJ80" i="19"/>
  <c r="AH80" i="19"/>
  <c r="AF80" i="19"/>
  <c r="AG80" i="19" s="1"/>
  <c r="AK79" i="19"/>
  <c r="AJ79" i="19"/>
  <c r="AI79" i="19"/>
  <c r="AH79" i="19"/>
  <c r="AG79" i="19"/>
  <c r="AF79" i="19"/>
  <c r="AJ78" i="19"/>
  <c r="AI78" i="19"/>
  <c r="AH78" i="19"/>
  <c r="AF78" i="19"/>
  <c r="AG78" i="19" s="1"/>
  <c r="AK77" i="19"/>
  <c r="AJ77" i="19"/>
  <c r="AI77" i="19"/>
  <c r="AH77" i="19"/>
  <c r="AG77" i="19"/>
  <c r="AF77" i="19"/>
  <c r="AJ76" i="19"/>
  <c r="AH76" i="19"/>
  <c r="AF76" i="19"/>
  <c r="AG76" i="19" s="1"/>
  <c r="AK75" i="19"/>
  <c r="AJ75" i="19"/>
  <c r="AI75" i="19"/>
  <c r="AH75" i="19"/>
  <c r="AG75" i="19"/>
  <c r="AF75" i="19"/>
  <c r="AJ74" i="19"/>
  <c r="AI74" i="19"/>
  <c r="AH74" i="19"/>
  <c r="AF74" i="19"/>
  <c r="AG74" i="19" s="1"/>
  <c r="AK73" i="19"/>
  <c r="AJ73" i="19"/>
  <c r="AI73" i="19"/>
  <c r="AH73" i="19"/>
  <c r="AG73" i="19"/>
  <c r="AF73" i="19"/>
  <c r="AJ72" i="19"/>
  <c r="AH72" i="19"/>
  <c r="AF72" i="19"/>
  <c r="AG72" i="19" s="1"/>
  <c r="AK71" i="19"/>
  <c r="AJ71" i="19"/>
  <c r="AI71" i="19"/>
  <c r="AH71" i="19"/>
  <c r="AG71" i="19"/>
  <c r="AF71" i="19"/>
  <c r="AJ70" i="19"/>
  <c r="AI70" i="19"/>
  <c r="AH70" i="19"/>
  <c r="AF70" i="19"/>
  <c r="AG70" i="19" s="1"/>
  <c r="AK69" i="19"/>
  <c r="AJ69" i="19"/>
  <c r="AI69" i="19"/>
  <c r="AH69" i="19"/>
  <c r="AG69" i="19"/>
  <c r="AF69" i="19"/>
  <c r="AJ68" i="19"/>
  <c r="AH68" i="19"/>
  <c r="AF68" i="19"/>
  <c r="AG68" i="19" s="1"/>
  <c r="AK67" i="19"/>
  <c r="AJ67" i="19"/>
  <c r="AI67" i="19"/>
  <c r="AH67" i="19"/>
  <c r="AG67" i="19"/>
  <c r="AF67" i="19"/>
  <c r="AJ66" i="19"/>
  <c r="AI66" i="19"/>
  <c r="AH66" i="19"/>
  <c r="AF66" i="19"/>
  <c r="AG66" i="19" s="1"/>
  <c r="AK65" i="19"/>
  <c r="AJ65" i="19"/>
  <c r="AI65" i="19"/>
  <c r="AH65" i="19"/>
  <c r="AG65" i="19"/>
  <c r="AF65" i="19"/>
  <c r="AJ64" i="19"/>
  <c r="AH64" i="19"/>
  <c r="AF64" i="19"/>
  <c r="AG64" i="19" s="1"/>
  <c r="AK63" i="19"/>
  <c r="AJ63" i="19"/>
  <c r="AI63" i="19"/>
  <c r="AH63" i="19"/>
  <c r="AG63" i="19"/>
  <c r="AF63" i="19"/>
  <c r="AJ62" i="19"/>
  <c r="AI62" i="19"/>
  <c r="AH62" i="19"/>
  <c r="AF62" i="19"/>
  <c r="AG62" i="19" s="1"/>
  <c r="AK61" i="19"/>
  <c r="AJ61" i="19"/>
  <c r="AI61" i="19"/>
  <c r="AH61" i="19"/>
  <c r="AG61" i="19"/>
  <c r="AF61" i="19"/>
  <c r="AJ60" i="19"/>
  <c r="AH60" i="19"/>
  <c r="AF60" i="19"/>
  <c r="AG60" i="19" s="1"/>
  <c r="AK59" i="19"/>
  <c r="AJ59" i="19"/>
  <c r="AI59" i="19"/>
  <c r="AH59" i="19"/>
  <c r="AG59" i="19"/>
  <c r="AF59" i="19"/>
  <c r="AJ58" i="19"/>
  <c r="AI58" i="19"/>
  <c r="AH58" i="19"/>
  <c r="AF58" i="19"/>
  <c r="AG58" i="19" s="1"/>
  <c r="AK57" i="19"/>
  <c r="AJ57" i="19"/>
  <c r="AI57" i="19"/>
  <c r="AH57" i="19"/>
  <c r="AG57" i="19"/>
  <c r="AF57" i="19"/>
  <c r="AJ56" i="19"/>
  <c r="AH56" i="19"/>
  <c r="AF56" i="19"/>
  <c r="AG56" i="19" s="1"/>
  <c r="AK55" i="19"/>
  <c r="AJ55" i="19"/>
  <c r="AI55" i="19"/>
  <c r="AH55" i="19"/>
  <c r="AG55" i="19"/>
  <c r="AF55" i="19"/>
  <c r="AJ54" i="19"/>
  <c r="AI54" i="19"/>
  <c r="AH54" i="19"/>
  <c r="AF54" i="19"/>
  <c r="AG54" i="19" s="1"/>
  <c r="AK53" i="19"/>
  <c r="AJ53" i="19"/>
  <c r="AI53" i="19"/>
  <c r="AH53" i="19"/>
  <c r="AG53" i="19"/>
  <c r="AF53" i="19"/>
  <c r="AJ52" i="19"/>
  <c r="AH52" i="19"/>
  <c r="AF52" i="19"/>
  <c r="AG52" i="19" s="1"/>
  <c r="AK51" i="19"/>
  <c r="AJ51" i="19"/>
  <c r="AI51" i="19"/>
  <c r="AH51" i="19"/>
  <c r="AG51" i="19"/>
  <c r="AF51" i="19"/>
  <c r="AJ50" i="19"/>
  <c r="AI50" i="19"/>
  <c r="AH50" i="19"/>
  <c r="AF50" i="19"/>
  <c r="AG50" i="19" s="1"/>
  <c r="AK49" i="19"/>
  <c r="AJ49" i="19"/>
  <c r="AI49" i="19"/>
  <c r="AH49" i="19"/>
  <c r="AG49" i="19"/>
  <c r="AF49" i="19"/>
  <c r="AJ48" i="19"/>
  <c r="AH48" i="19"/>
  <c r="AF48" i="19"/>
  <c r="AG48" i="19" s="1"/>
  <c r="AJ47" i="19"/>
  <c r="AI47" i="19"/>
  <c r="AK47" i="19" s="1"/>
  <c r="AH47" i="19"/>
  <c r="AG47" i="19" s="1"/>
  <c r="AF47" i="19"/>
  <c r="AJ46" i="19"/>
  <c r="AI46" i="19" s="1"/>
  <c r="AH46" i="19"/>
  <c r="AF46" i="19"/>
  <c r="AG46" i="19" s="1"/>
  <c r="AJ45" i="19"/>
  <c r="AI45" i="19"/>
  <c r="AK45" i="19" s="1"/>
  <c r="AH45" i="19"/>
  <c r="AG45" i="19" s="1"/>
  <c r="AF45" i="19"/>
  <c r="AJ44" i="19"/>
  <c r="AI44" i="19" s="1"/>
  <c r="AH44" i="19"/>
  <c r="AF44" i="19"/>
  <c r="AG44" i="19" s="1"/>
  <c r="AJ43" i="19"/>
  <c r="AI43" i="19"/>
  <c r="AK43" i="19" s="1"/>
  <c r="AH43" i="19"/>
  <c r="AG43" i="19" s="1"/>
  <c r="AF43" i="19"/>
  <c r="AJ42" i="19"/>
  <c r="AI42" i="19" s="1"/>
  <c r="AH42" i="19"/>
  <c r="AF42" i="19"/>
  <c r="AG42" i="19" s="1"/>
  <c r="AJ41" i="19"/>
  <c r="AI41" i="19"/>
  <c r="AK41" i="19" s="1"/>
  <c r="AH41" i="19"/>
  <c r="AG41" i="19" s="1"/>
  <c r="AF41" i="19"/>
  <c r="AJ40" i="19"/>
  <c r="AI40" i="19" s="1"/>
  <c r="AH40" i="19"/>
  <c r="AF40" i="19"/>
  <c r="AG40" i="19" s="1"/>
  <c r="AJ39" i="19"/>
  <c r="AI39" i="19"/>
  <c r="AK39" i="19" s="1"/>
  <c r="AH39" i="19"/>
  <c r="AG39" i="19" s="1"/>
  <c r="AF39" i="19"/>
  <c r="AJ38" i="19"/>
  <c r="AI38" i="19" s="1"/>
  <c r="AH38" i="19"/>
  <c r="AF38" i="19"/>
  <c r="AG38" i="19" s="1"/>
  <c r="AJ37" i="19"/>
  <c r="AI37" i="19"/>
  <c r="AK37" i="19" s="1"/>
  <c r="AH37" i="19"/>
  <c r="AG37" i="19" s="1"/>
  <c r="AF37" i="19"/>
  <c r="AJ36" i="19"/>
  <c r="AI36" i="19" s="1"/>
  <c r="AH36" i="19"/>
  <c r="AF36" i="19"/>
  <c r="AG36" i="19" s="1"/>
  <c r="AJ35" i="19"/>
  <c r="AI35" i="19"/>
  <c r="AK35" i="19" s="1"/>
  <c r="AH35" i="19"/>
  <c r="AG35" i="19" s="1"/>
  <c r="AF35" i="19"/>
  <c r="AJ34" i="19"/>
  <c r="AI34" i="19" s="1"/>
  <c r="AH34" i="19"/>
  <c r="AF34" i="19"/>
  <c r="AG34" i="19" s="1"/>
  <c r="AJ33" i="19"/>
  <c r="AI33" i="19"/>
  <c r="AK33" i="19" s="1"/>
  <c r="AH33" i="19"/>
  <c r="AG33" i="19" s="1"/>
  <c r="AF33" i="19"/>
  <c r="AJ32" i="19"/>
  <c r="AI32" i="19" s="1"/>
  <c r="AH32" i="19"/>
  <c r="AF32" i="19"/>
  <c r="AG32" i="19" s="1"/>
  <c r="AJ31" i="19"/>
  <c r="AI31" i="19"/>
  <c r="AK31" i="19" s="1"/>
  <c r="AH31" i="19"/>
  <c r="AG31" i="19" s="1"/>
  <c r="AF31" i="19"/>
  <c r="AJ30" i="19"/>
  <c r="AI30" i="19" s="1"/>
  <c r="AH30" i="19"/>
  <c r="AF30" i="19"/>
  <c r="AG30" i="19" s="1"/>
  <c r="AJ29" i="19"/>
  <c r="AI29" i="19"/>
  <c r="AK29" i="19" s="1"/>
  <c r="AH29" i="19"/>
  <c r="AG29" i="19" s="1"/>
  <c r="AF29" i="19"/>
  <c r="AJ28" i="19"/>
  <c r="AI28" i="19" s="1"/>
  <c r="AH28" i="19"/>
  <c r="AF28" i="19"/>
  <c r="AG28" i="19" s="1"/>
  <c r="AJ27" i="19"/>
  <c r="AI27" i="19"/>
  <c r="AK27" i="19" s="1"/>
  <c r="AH27" i="19"/>
  <c r="AG27" i="19" s="1"/>
  <c r="AF27" i="19"/>
  <c r="AJ26" i="19"/>
  <c r="AI26" i="19" s="1"/>
  <c r="AH26" i="19"/>
  <c r="AF26" i="19"/>
  <c r="AG26" i="19" s="1"/>
  <c r="AJ25" i="19"/>
  <c r="AI25" i="19"/>
  <c r="AK25" i="19" s="1"/>
  <c r="AH25" i="19"/>
  <c r="AG25" i="19" s="1"/>
  <c r="AF25" i="19"/>
  <c r="AJ24" i="19"/>
  <c r="AI24" i="19" s="1"/>
  <c r="AH24" i="19"/>
  <c r="AF24" i="19"/>
  <c r="AG24" i="19" s="1"/>
  <c r="AJ23" i="19"/>
  <c r="AK23" i="19" s="1"/>
  <c r="AI23" i="19"/>
  <c r="AH23" i="19"/>
  <c r="AG23" i="19" s="1"/>
  <c r="AF23" i="19"/>
  <c r="AJ22" i="19"/>
  <c r="AI22" i="19" s="1"/>
  <c r="AH22" i="19"/>
  <c r="AF22" i="19"/>
  <c r="AG22" i="19" s="1"/>
  <c r="AJ21" i="19"/>
  <c r="AK21" i="19" s="1"/>
  <c r="AI21" i="19"/>
  <c r="AH21" i="19"/>
  <c r="AG21" i="19" s="1"/>
  <c r="AF21" i="19"/>
  <c r="AJ20" i="19"/>
  <c r="AI20" i="19" s="1"/>
  <c r="AH20" i="19"/>
  <c r="AF20" i="19"/>
  <c r="AG20" i="19" s="1"/>
  <c r="AH19" i="19"/>
  <c r="AJ19" i="19" s="1"/>
  <c r="AK19" i="19" s="1"/>
  <c r="AH18" i="19"/>
  <c r="AJ18" i="19" s="1"/>
  <c r="AK18" i="19" s="1"/>
  <c r="AJ17" i="19"/>
  <c r="AK17" i="19" s="1"/>
  <c r="AH17" i="19"/>
  <c r="AI16" i="19"/>
  <c r="AI11" i="19" s="1"/>
  <c r="AG16" i="19"/>
  <c r="AF16" i="19"/>
  <c r="AH16" i="19" s="1"/>
  <c r="AJ16" i="19" s="1"/>
  <c r="AK16" i="19" s="1"/>
  <c r="AH15" i="19"/>
  <c r="AJ15" i="19" s="1"/>
  <c r="AK15" i="19" s="1"/>
  <c r="AJ14" i="19"/>
  <c r="AK14" i="19" s="1"/>
  <c r="AH14" i="19"/>
  <c r="AH13" i="19"/>
  <c r="AJ13" i="19" s="1"/>
  <c r="AK13" i="19" s="1"/>
  <c r="AH12" i="19"/>
  <c r="AJ12" i="19" s="1"/>
  <c r="AK12" i="19" s="1"/>
  <c r="AG11" i="19"/>
  <c r="M28" i="20"/>
  <c r="N28" i="20"/>
  <c r="O28" i="20"/>
  <c r="P28" i="20"/>
  <c r="L28" i="20"/>
  <c r="H4" i="19"/>
  <c r="J26" i="20"/>
  <c r="K26" i="20" s="1"/>
  <c r="P26" i="20" s="1"/>
  <c r="I26" i="20"/>
  <c r="H26" i="20"/>
  <c r="M26" i="20" s="1"/>
  <c r="G26" i="20"/>
  <c r="L26" i="20" s="1"/>
  <c r="J25" i="20"/>
  <c r="K25" i="20" s="1"/>
  <c r="P25" i="20" s="1"/>
  <c r="I25" i="20"/>
  <c r="N25" i="20" s="1"/>
  <c r="H25" i="20"/>
  <c r="M25" i="20" s="1"/>
  <c r="G25" i="20"/>
  <c r="L25" i="20" s="1"/>
  <c r="H13" i="20"/>
  <c r="I13" i="20" s="1"/>
  <c r="G13" i="20"/>
  <c r="E13" i="20"/>
  <c r="F13" i="20" s="1"/>
  <c r="P30" i="20"/>
  <c r="O30" i="20"/>
  <c r="N30" i="20"/>
  <c r="O26" i="20"/>
  <c r="N26" i="20"/>
  <c r="F26" i="20"/>
  <c r="E26" i="20"/>
  <c r="D26" i="20"/>
  <c r="O25" i="20"/>
  <c r="G23" i="19"/>
  <c r="G22" i="19" s="1"/>
  <c r="G21" i="19" s="1"/>
  <c r="G20" i="19" s="1"/>
  <c r="H23" i="19"/>
  <c r="H22" i="19" s="1"/>
  <c r="H21" i="19" s="1"/>
  <c r="H20" i="19" s="1"/>
  <c r="I23" i="19"/>
  <c r="I22" i="19" s="1"/>
  <c r="I21" i="19" s="1"/>
  <c r="I20" i="19" s="1"/>
  <c r="J23" i="19"/>
  <c r="J22" i="19" s="1"/>
  <c r="J21" i="19" s="1"/>
  <c r="J20" i="19" s="1"/>
  <c r="K23" i="19"/>
  <c r="K22" i="19" s="1"/>
  <c r="K21" i="19" s="1"/>
  <c r="K20" i="19" s="1"/>
  <c r="L23" i="19"/>
  <c r="L22" i="19" s="1"/>
  <c r="L21" i="19" s="1"/>
  <c r="L20" i="19" s="1"/>
  <c r="M23" i="19"/>
  <c r="M22" i="19" s="1"/>
  <c r="M21" i="19" s="1"/>
  <c r="M20" i="19" s="1"/>
  <c r="N23" i="19"/>
  <c r="N22" i="19" s="1"/>
  <c r="N21" i="19" s="1"/>
  <c r="N20" i="19" s="1"/>
  <c r="O23" i="19"/>
  <c r="O22" i="19" s="1"/>
  <c r="O21" i="19" s="1"/>
  <c r="O20" i="19" s="1"/>
  <c r="P23" i="19"/>
  <c r="P22" i="19" s="1"/>
  <c r="P21" i="19" s="1"/>
  <c r="P20" i="19" s="1"/>
  <c r="Q23" i="19"/>
  <c r="Q22" i="19" s="1"/>
  <c r="Q21" i="19" s="1"/>
  <c r="Q20" i="19" s="1"/>
  <c r="R23" i="19"/>
  <c r="R22" i="19" s="1"/>
  <c r="R21" i="19" s="1"/>
  <c r="R20" i="19" s="1"/>
  <c r="S23" i="19"/>
  <c r="S22" i="19" s="1"/>
  <c r="S21" i="19" s="1"/>
  <c r="S20" i="19" s="1"/>
  <c r="T23" i="19"/>
  <c r="T22" i="19" s="1"/>
  <c r="T21" i="19" s="1"/>
  <c r="T20" i="19" s="1"/>
  <c r="U23" i="19"/>
  <c r="U22" i="19" s="1"/>
  <c r="U21" i="19" s="1"/>
  <c r="U20" i="19" s="1"/>
  <c r="V23" i="19"/>
  <c r="V22" i="19" s="1"/>
  <c r="V21" i="19" s="1"/>
  <c r="V20" i="19" s="1"/>
  <c r="W23" i="19"/>
  <c r="W22" i="19" s="1"/>
  <c r="W21" i="19" s="1"/>
  <c r="W20" i="19" s="1"/>
  <c r="X23" i="19"/>
  <c r="X22" i="19" s="1"/>
  <c r="X21" i="19" s="1"/>
  <c r="X20" i="19" s="1"/>
  <c r="Y23" i="19"/>
  <c r="Y22" i="19" s="1"/>
  <c r="Y21" i="19" s="1"/>
  <c r="Y20" i="19" s="1"/>
  <c r="Z23" i="19"/>
  <c r="Z22" i="19" s="1"/>
  <c r="Z21" i="19" s="1"/>
  <c r="Z20" i="19" s="1"/>
  <c r="AA23" i="19"/>
  <c r="AA22" i="19" s="1"/>
  <c r="AA21" i="19" s="1"/>
  <c r="AA20" i="19" s="1"/>
  <c r="AB23" i="19"/>
  <c r="AB22" i="19" s="1"/>
  <c r="AB21" i="19" s="1"/>
  <c r="AB20" i="19" s="1"/>
  <c r="AC23" i="19"/>
  <c r="AC22" i="19" s="1"/>
  <c r="AC21" i="19" s="1"/>
  <c r="AC20" i="19" s="1"/>
  <c r="AD23" i="19"/>
  <c r="AD22" i="19" s="1"/>
  <c r="AD21" i="19" s="1"/>
  <c r="AD20" i="19" s="1"/>
  <c r="AE23" i="19"/>
  <c r="AE22" i="19" s="1"/>
  <c r="AE21" i="19" s="1"/>
  <c r="AE20" i="19" s="1"/>
  <c r="AL23" i="19"/>
  <c r="AL22" i="19" s="1"/>
  <c r="AL21" i="19" s="1"/>
  <c r="AL20" i="19" s="1"/>
  <c r="AM23" i="19"/>
  <c r="AM22" i="19" s="1"/>
  <c r="AM21" i="19" s="1"/>
  <c r="AM20" i="19" s="1"/>
  <c r="AN23" i="19"/>
  <c r="AN22" i="19" s="1"/>
  <c r="AN21" i="19" s="1"/>
  <c r="AN20" i="19" s="1"/>
  <c r="AO23" i="19"/>
  <c r="AO22" i="19" s="1"/>
  <c r="AO21" i="19" s="1"/>
  <c r="AO20" i="19" s="1"/>
  <c r="G24" i="19"/>
  <c r="H24" i="19"/>
  <c r="I24" i="19"/>
  <c r="J24" i="19"/>
  <c r="K24" i="19"/>
  <c r="L24" i="19"/>
  <c r="M24" i="19"/>
  <c r="N24" i="19"/>
  <c r="O24" i="19"/>
  <c r="P24" i="19"/>
  <c r="Q24" i="19"/>
  <c r="R24" i="19"/>
  <c r="S24" i="19"/>
  <c r="T24" i="19"/>
  <c r="U24" i="19"/>
  <c r="V24" i="19"/>
  <c r="W24" i="19"/>
  <c r="X24" i="19"/>
  <c r="Y24" i="19"/>
  <c r="Z24" i="19"/>
  <c r="AA24" i="19"/>
  <c r="AB24" i="19"/>
  <c r="AC24" i="19"/>
  <c r="AD24" i="19"/>
  <c r="AE24" i="19"/>
  <c r="AL24" i="19"/>
  <c r="AM24" i="19"/>
  <c r="AN24" i="19"/>
  <c r="AO24" i="19"/>
  <c r="G25" i="19"/>
  <c r="H25" i="19"/>
  <c r="I25" i="19"/>
  <c r="J25" i="19"/>
  <c r="K25" i="19"/>
  <c r="L25" i="19"/>
  <c r="M25" i="19"/>
  <c r="N25" i="19"/>
  <c r="O25" i="19"/>
  <c r="P25" i="19"/>
  <c r="Q25" i="19"/>
  <c r="R25" i="19"/>
  <c r="S25" i="19"/>
  <c r="T25" i="19"/>
  <c r="U25" i="19"/>
  <c r="V25" i="19"/>
  <c r="W25" i="19"/>
  <c r="X25" i="19"/>
  <c r="Y25" i="19"/>
  <c r="Z25" i="19"/>
  <c r="AA25" i="19"/>
  <c r="AB25" i="19"/>
  <c r="AC25" i="19"/>
  <c r="AD25" i="19"/>
  <c r="AE25" i="19"/>
  <c r="AL25" i="19"/>
  <c r="AM25" i="19"/>
  <c r="AN25" i="19"/>
  <c r="AO25" i="19"/>
  <c r="AC9" i="19"/>
  <c r="AD9" i="19"/>
  <c r="AE9" i="19"/>
  <c r="AC10" i="19"/>
  <c r="AD10" i="19"/>
  <c r="AE10" i="19"/>
  <c r="AC11" i="19"/>
  <c r="AD11" i="19"/>
  <c r="AE11" i="19"/>
  <c r="AC12" i="19"/>
  <c r="AD12" i="19"/>
  <c r="AE12" i="19"/>
  <c r="AC13" i="19"/>
  <c r="AD13" i="19"/>
  <c r="AE13" i="19"/>
  <c r="AC14" i="19"/>
  <c r="AD14" i="19"/>
  <c r="AE14" i="19"/>
  <c r="AC15" i="19"/>
  <c r="AD15" i="19"/>
  <c r="AE15" i="19"/>
  <c r="AC16" i="19"/>
  <c r="AD16" i="19"/>
  <c r="AE16" i="19"/>
  <c r="AC17" i="19"/>
  <c r="AD17" i="19"/>
  <c r="AE17" i="19"/>
  <c r="AC18" i="19"/>
  <c r="AD18" i="19"/>
  <c r="AE18" i="19"/>
  <c r="AC19" i="19"/>
  <c r="AD19" i="19"/>
  <c r="AE19" i="19"/>
  <c r="AC26" i="19"/>
  <c r="AD26" i="19"/>
  <c r="AE26" i="19"/>
  <c r="AC27" i="19"/>
  <c r="AD27" i="19"/>
  <c r="AE27" i="19"/>
  <c r="AC28" i="19"/>
  <c r="AD28" i="19"/>
  <c r="AE28" i="19"/>
  <c r="AC29" i="19"/>
  <c r="AD29" i="19"/>
  <c r="AE29" i="19"/>
  <c r="AC30" i="19"/>
  <c r="AD30" i="19"/>
  <c r="AE30" i="19"/>
  <c r="AC31" i="19"/>
  <c r="AD31" i="19"/>
  <c r="AE31" i="19"/>
  <c r="AC32" i="19"/>
  <c r="AD32" i="19"/>
  <c r="AE32" i="19"/>
  <c r="AC33" i="19"/>
  <c r="AD33" i="19"/>
  <c r="AE33" i="19"/>
  <c r="AC34" i="19"/>
  <c r="AD34" i="19"/>
  <c r="AE34" i="19"/>
  <c r="AC35" i="19"/>
  <c r="AD35" i="19"/>
  <c r="AE35" i="19"/>
  <c r="AC36" i="19"/>
  <c r="AD36" i="19"/>
  <c r="AE36" i="19"/>
  <c r="AC37" i="19"/>
  <c r="AD37" i="19"/>
  <c r="AE37" i="19"/>
  <c r="AC38" i="19"/>
  <c r="AD38" i="19"/>
  <c r="AE38" i="19"/>
  <c r="AC39" i="19"/>
  <c r="AD39" i="19"/>
  <c r="AE39" i="19"/>
  <c r="AC40" i="19"/>
  <c r="AD40" i="19"/>
  <c r="AE40" i="19"/>
  <c r="AC41" i="19"/>
  <c r="AD41" i="19"/>
  <c r="AE41" i="19"/>
  <c r="AC42" i="19"/>
  <c r="AD42" i="19"/>
  <c r="AE42" i="19"/>
  <c r="AC43" i="19"/>
  <c r="AD43" i="19"/>
  <c r="AE43" i="19"/>
  <c r="AC44" i="19"/>
  <c r="AD44" i="19"/>
  <c r="AE44" i="19"/>
  <c r="AC45" i="19"/>
  <c r="AD45" i="19"/>
  <c r="AE45" i="19"/>
  <c r="AC46" i="19"/>
  <c r="AD46" i="19"/>
  <c r="AE46" i="19"/>
  <c r="AC47" i="19"/>
  <c r="AD47" i="19"/>
  <c r="AE47" i="19"/>
  <c r="AC48" i="19"/>
  <c r="AD48" i="19"/>
  <c r="AE48" i="19"/>
  <c r="AC49" i="19"/>
  <c r="AD49" i="19"/>
  <c r="AE49" i="19"/>
  <c r="AC50" i="19"/>
  <c r="AD50" i="19"/>
  <c r="AE50" i="19"/>
  <c r="AC51" i="19"/>
  <c r="AD51" i="19"/>
  <c r="AE51" i="19"/>
  <c r="AC52" i="19"/>
  <c r="AD52" i="19"/>
  <c r="AE52" i="19"/>
  <c r="AC53" i="19"/>
  <c r="AD53" i="19"/>
  <c r="AE53" i="19"/>
  <c r="AC54" i="19"/>
  <c r="AD54" i="19"/>
  <c r="AE54" i="19"/>
  <c r="AC55" i="19"/>
  <c r="AD55" i="19"/>
  <c r="AE55" i="19"/>
  <c r="AC56" i="19"/>
  <c r="AD56" i="19"/>
  <c r="AE56" i="19"/>
  <c r="AC57" i="19"/>
  <c r="AD57" i="19"/>
  <c r="AE57" i="19"/>
  <c r="AC58" i="19"/>
  <c r="AD58" i="19"/>
  <c r="AE58" i="19"/>
  <c r="AC59" i="19"/>
  <c r="AD59" i="19"/>
  <c r="AE59" i="19"/>
  <c r="AC60" i="19"/>
  <c r="AD60" i="19"/>
  <c r="AE60" i="19"/>
  <c r="AC61" i="19"/>
  <c r="AD61" i="19"/>
  <c r="AE61" i="19"/>
  <c r="AC62" i="19"/>
  <c r="AD62" i="19"/>
  <c r="AE62" i="19"/>
  <c r="AC63" i="19"/>
  <c r="AD63" i="19"/>
  <c r="AE63" i="19"/>
  <c r="AC64" i="19"/>
  <c r="AD64" i="19"/>
  <c r="AE64" i="19"/>
  <c r="AC65" i="19"/>
  <c r="AD65" i="19"/>
  <c r="AE65" i="19"/>
  <c r="AC66" i="19"/>
  <c r="AD66" i="19"/>
  <c r="AE66" i="19"/>
  <c r="AC67" i="19"/>
  <c r="AD67" i="19"/>
  <c r="AE67" i="19"/>
  <c r="AC68" i="19"/>
  <c r="AD68" i="19"/>
  <c r="AE68" i="19"/>
  <c r="AC69" i="19"/>
  <c r="AD69" i="19"/>
  <c r="AE69" i="19"/>
  <c r="AC70" i="19"/>
  <c r="AD70" i="19"/>
  <c r="AE70" i="19"/>
  <c r="AC71" i="19"/>
  <c r="AD71" i="19"/>
  <c r="AE71" i="19"/>
  <c r="AC72" i="19"/>
  <c r="AD72" i="19"/>
  <c r="AE72" i="19"/>
  <c r="AC73" i="19"/>
  <c r="AD73" i="19"/>
  <c r="AE73" i="19"/>
  <c r="AC74" i="19"/>
  <c r="AD74" i="19"/>
  <c r="AE74" i="19"/>
  <c r="AC75" i="19"/>
  <c r="AD75" i="19"/>
  <c r="AE75" i="19"/>
  <c r="AC76" i="19"/>
  <c r="AD76" i="19"/>
  <c r="AE76" i="19"/>
  <c r="AC77" i="19"/>
  <c r="AD77" i="19"/>
  <c r="AE77" i="19"/>
  <c r="AC78" i="19"/>
  <c r="AD78" i="19"/>
  <c r="AE78" i="19"/>
  <c r="AC79" i="19"/>
  <c r="AD79" i="19"/>
  <c r="AE79" i="19"/>
  <c r="AC80" i="19"/>
  <c r="AD80" i="19"/>
  <c r="AE80" i="19"/>
  <c r="AC81" i="19"/>
  <c r="AD81" i="19"/>
  <c r="AE81" i="19"/>
  <c r="AC82" i="19"/>
  <c r="AD82" i="19"/>
  <c r="AE82" i="19"/>
  <c r="AC83" i="19"/>
  <c r="AD83" i="19"/>
  <c r="AE83" i="19"/>
  <c r="AC84" i="19"/>
  <c r="AD84" i="19"/>
  <c r="AE84" i="19"/>
  <c r="AC85" i="19"/>
  <c r="AD85" i="19"/>
  <c r="AE85" i="19"/>
  <c r="AC86" i="19"/>
  <c r="AD86" i="19"/>
  <c r="AE86" i="19"/>
  <c r="AC87" i="19"/>
  <c r="AD87" i="19"/>
  <c r="AE87" i="19"/>
  <c r="AC88" i="19"/>
  <c r="AD88" i="19"/>
  <c r="AE88" i="19"/>
  <c r="AC89" i="19"/>
  <c r="AD89" i="19"/>
  <c r="AE89" i="19"/>
  <c r="AC90" i="19"/>
  <c r="AD90" i="19"/>
  <c r="AE90" i="19"/>
  <c r="AC91" i="19"/>
  <c r="AD91" i="19"/>
  <c r="AE91" i="19"/>
  <c r="AC92" i="19"/>
  <c r="AD92" i="19"/>
  <c r="AE92" i="19"/>
  <c r="AC93" i="19"/>
  <c r="AD93" i="19"/>
  <c r="AE93" i="19"/>
  <c r="AC94" i="19"/>
  <c r="AD94" i="19"/>
  <c r="AE94" i="19"/>
  <c r="AC95" i="19"/>
  <c r="AD95" i="19"/>
  <c r="AE95" i="19"/>
  <c r="AC96" i="19"/>
  <c r="AD96" i="19"/>
  <c r="AE96" i="19"/>
  <c r="AC97" i="19"/>
  <c r="AD97" i="19"/>
  <c r="AE97" i="19"/>
  <c r="AC98" i="19"/>
  <c r="AD98" i="19"/>
  <c r="AE98" i="19"/>
  <c r="AC99" i="19"/>
  <c r="AD99" i="19"/>
  <c r="AE99" i="19"/>
  <c r="AC100" i="19"/>
  <c r="AD100" i="19"/>
  <c r="AE100" i="19"/>
  <c r="AC101" i="19"/>
  <c r="AD101" i="19"/>
  <c r="AE101" i="19"/>
  <c r="AC102" i="19"/>
  <c r="AD102" i="19"/>
  <c r="AE102" i="19"/>
  <c r="AC103" i="19"/>
  <c r="AD103" i="19"/>
  <c r="AE103" i="19"/>
  <c r="AC104" i="19"/>
  <c r="AD104" i="19"/>
  <c r="AE104" i="19"/>
  <c r="AC105" i="19"/>
  <c r="AD105" i="19"/>
  <c r="AE105" i="19"/>
  <c r="AC106" i="19"/>
  <c r="AD106" i="19"/>
  <c r="AE106" i="19"/>
  <c r="AC107" i="19"/>
  <c r="AD107" i="19"/>
  <c r="AE107" i="19"/>
  <c r="AC108" i="19"/>
  <c r="AD108" i="19"/>
  <c r="AE108" i="19"/>
  <c r="AC109" i="19"/>
  <c r="AD109" i="19"/>
  <c r="AE109" i="19"/>
  <c r="AC110" i="19"/>
  <c r="AD110" i="19"/>
  <c r="AE110" i="19"/>
  <c r="AC111" i="19"/>
  <c r="AD111" i="19"/>
  <c r="AE111" i="19"/>
  <c r="AC112" i="19"/>
  <c r="AD112" i="19"/>
  <c r="AE112" i="19"/>
  <c r="AC113" i="19"/>
  <c r="AD113" i="19"/>
  <c r="AE113" i="19"/>
  <c r="AC114" i="19"/>
  <c r="AD114" i="19"/>
  <c r="AE114" i="19"/>
  <c r="AC115" i="19"/>
  <c r="AD115" i="19"/>
  <c r="AE115" i="19"/>
  <c r="AC116" i="19"/>
  <c r="AD116" i="19"/>
  <c r="AE116" i="19"/>
  <c r="AC117" i="19"/>
  <c r="AD117" i="19"/>
  <c r="AE117" i="19"/>
  <c r="AC118" i="19"/>
  <c r="AD118" i="19"/>
  <c r="AE118" i="19"/>
  <c r="AC119" i="19"/>
  <c r="AD119" i="19"/>
  <c r="AE119" i="19"/>
  <c r="AC120" i="19"/>
  <c r="AD120" i="19"/>
  <c r="AE120" i="19"/>
  <c r="AC121" i="19"/>
  <c r="AD121" i="19"/>
  <c r="AE121" i="19"/>
  <c r="AC122" i="19"/>
  <c r="AD122" i="19"/>
  <c r="AE122" i="19"/>
  <c r="AC123" i="19"/>
  <c r="AD123" i="19"/>
  <c r="AE123" i="19"/>
  <c r="AC124" i="19"/>
  <c r="AD124" i="19"/>
  <c r="AE124" i="19"/>
  <c r="AC125" i="19"/>
  <c r="AD125" i="19"/>
  <c r="AE125" i="19"/>
  <c r="AC126" i="19"/>
  <c r="AD126" i="19"/>
  <c r="AE126" i="19"/>
  <c r="AC127" i="19"/>
  <c r="AD127" i="19"/>
  <c r="AE127" i="19"/>
  <c r="AC128" i="19"/>
  <c r="AD128" i="19"/>
  <c r="AE128" i="19"/>
  <c r="AC129" i="19"/>
  <c r="AD129" i="19"/>
  <c r="AE129" i="19"/>
  <c r="AC130" i="19"/>
  <c r="AD130" i="19"/>
  <c r="AE130" i="19"/>
  <c r="AC131" i="19"/>
  <c r="AD131" i="19"/>
  <c r="AE131" i="19"/>
  <c r="AC132" i="19"/>
  <c r="AD132" i="19"/>
  <c r="AE132" i="19"/>
  <c r="AC133" i="19"/>
  <c r="AD133" i="19"/>
  <c r="AE133" i="19"/>
  <c r="AC134" i="19"/>
  <c r="AD134" i="19"/>
  <c r="AE134" i="19"/>
  <c r="AC135" i="19"/>
  <c r="AD135" i="19"/>
  <c r="AE135" i="19"/>
  <c r="AC136" i="19"/>
  <c r="AD136" i="19"/>
  <c r="AE136" i="19"/>
  <c r="AC137" i="19"/>
  <c r="AD137" i="19"/>
  <c r="AE137" i="19"/>
  <c r="AC138" i="19"/>
  <c r="AD138" i="19"/>
  <c r="AE138" i="19"/>
  <c r="AC139" i="19"/>
  <c r="AD139" i="19"/>
  <c r="AE139" i="19"/>
  <c r="AC140" i="19"/>
  <c r="AD140" i="19"/>
  <c r="AE140" i="19"/>
  <c r="AC141" i="19"/>
  <c r="AD141" i="19"/>
  <c r="AE141" i="19"/>
  <c r="AC142" i="19"/>
  <c r="AD142" i="19"/>
  <c r="AE142" i="19"/>
  <c r="AC143" i="19"/>
  <c r="AD143" i="19"/>
  <c r="AE143" i="19"/>
  <c r="AC144" i="19"/>
  <c r="AD144" i="19"/>
  <c r="AE144" i="19"/>
  <c r="AC145" i="19"/>
  <c r="AD145" i="19"/>
  <c r="AE145" i="19"/>
  <c r="AC146" i="19"/>
  <c r="AD146" i="19"/>
  <c r="AE146" i="19"/>
  <c r="AC147" i="19"/>
  <c r="AD147" i="19"/>
  <c r="AE147" i="19"/>
  <c r="AC148" i="19"/>
  <c r="AD148" i="19"/>
  <c r="AE148" i="19"/>
  <c r="AC149" i="19"/>
  <c r="AD149" i="19"/>
  <c r="AE149" i="19"/>
  <c r="AC150" i="19"/>
  <c r="AD150" i="19"/>
  <c r="AE150" i="19"/>
  <c r="AC151" i="19"/>
  <c r="AD151" i="19"/>
  <c r="AE151" i="19"/>
  <c r="AC152" i="19"/>
  <c r="AD152" i="19"/>
  <c r="AE152" i="19"/>
  <c r="AC153" i="19"/>
  <c r="AD153" i="19"/>
  <c r="AE153" i="19"/>
  <c r="AC154" i="19"/>
  <c r="AD154" i="19"/>
  <c r="AE154" i="19"/>
  <c r="AC155" i="19"/>
  <c r="AD155" i="19"/>
  <c r="AE155" i="19"/>
  <c r="AC156" i="19"/>
  <c r="AD156" i="19"/>
  <c r="AE156" i="19"/>
  <c r="AC157" i="19"/>
  <c r="AD157" i="19"/>
  <c r="AE157" i="19"/>
  <c r="AC158" i="19"/>
  <c r="AD158" i="19"/>
  <c r="AE158" i="19"/>
  <c r="AC159" i="19"/>
  <c r="AD159" i="19"/>
  <c r="AE159" i="19"/>
  <c r="AC160" i="19"/>
  <c r="AD160" i="19"/>
  <c r="AE160" i="19"/>
  <c r="AC161" i="19"/>
  <c r="AD161" i="19"/>
  <c r="AE161" i="19"/>
  <c r="AC162" i="19"/>
  <c r="AD162" i="19"/>
  <c r="AE162" i="19"/>
  <c r="AC163" i="19"/>
  <c r="AD163" i="19"/>
  <c r="AE163" i="19"/>
  <c r="AC164" i="19"/>
  <c r="AD164" i="19"/>
  <c r="AE164" i="19"/>
  <c r="AC165" i="19"/>
  <c r="AD165" i="19"/>
  <c r="AE165" i="19"/>
  <c r="AC166" i="19"/>
  <c r="AD166" i="19"/>
  <c r="AE166" i="19"/>
  <c r="AC167" i="19"/>
  <c r="AD167" i="19"/>
  <c r="AE167" i="19"/>
  <c r="AC168" i="19"/>
  <c r="AD168" i="19"/>
  <c r="AE168" i="19"/>
  <c r="AC169" i="19"/>
  <c r="AD169" i="19"/>
  <c r="AE169" i="19"/>
  <c r="AC170" i="19"/>
  <c r="AD170" i="19"/>
  <c r="AE170" i="19"/>
  <c r="AC171" i="19"/>
  <c r="AD171" i="19"/>
  <c r="AE171" i="19"/>
  <c r="AC172" i="19"/>
  <c r="AD172" i="19"/>
  <c r="AE172" i="19"/>
  <c r="AC173" i="19"/>
  <c r="AD173" i="19"/>
  <c r="AE173" i="19"/>
  <c r="AC174" i="19"/>
  <c r="AD174" i="19"/>
  <c r="AE174" i="19"/>
  <c r="AC175" i="19"/>
  <c r="AD175" i="19"/>
  <c r="AE175" i="19"/>
  <c r="AC176" i="19"/>
  <c r="AD176" i="19"/>
  <c r="AE176" i="19"/>
  <c r="AC177" i="19"/>
  <c r="AD177" i="19"/>
  <c r="AE177" i="19"/>
  <c r="AC178" i="19"/>
  <c r="AD178" i="19"/>
  <c r="AE178" i="19"/>
  <c r="AC179" i="19"/>
  <c r="AD179" i="19"/>
  <c r="AE179" i="19"/>
  <c r="AC180" i="19"/>
  <c r="AD180" i="19"/>
  <c r="AE180" i="19"/>
  <c r="AC181" i="19"/>
  <c r="AD181" i="19"/>
  <c r="AE181" i="19"/>
  <c r="AC182" i="19"/>
  <c r="AD182" i="19"/>
  <c r="AE182" i="19"/>
  <c r="AC183" i="19"/>
  <c r="AD183" i="19"/>
  <c r="AE183" i="19"/>
  <c r="AC184" i="19"/>
  <c r="AD184" i="19"/>
  <c r="AE184" i="19"/>
  <c r="AC185" i="19"/>
  <c r="AD185" i="19"/>
  <c r="AE185" i="19"/>
  <c r="AC186" i="19"/>
  <c r="AD186" i="19"/>
  <c r="AE186" i="19"/>
  <c r="AC187" i="19"/>
  <c r="AD187" i="19"/>
  <c r="AE187" i="19"/>
  <c r="AC188" i="19"/>
  <c r="AD188" i="19"/>
  <c r="AE188" i="19"/>
  <c r="AC189" i="19"/>
  <c r="AD189" i="19"/>
  <c r="AE189" i="19"/>
  <c r="AC190" i="19"/>
  <c r="AD190" i="19"/>
  <c r="AE190" i="19"/>
  <c r="AC191" i="19"/>
  <c r="AD191" i="19"/>
  <c r="AE191" i="19"/>
  <c r="AC192" i="19"/>
  <c r="AD192" i="19"/>
  <c r="AE192" i="19"/>
  <c r="AC193" i="19"/>
  <c r="AD193" i="19"/>
  <c r="AE193" i="19"/>
  <c r="AC194" i="19"/>
  <c r="AD194" i="19"/>
  <c r="AE194" i="19"/>
  <c r="AC195" i="19"/>
  <c r="AD195" i="19"/>
  <c r="AE195" i="19"/>
  <c r="AC196" i="19"/>
  <c r="AD196" i="19"/>
  <c r="AE196" i="19"/>
  <c r="AC197" i="19"/>
  <c r="AD197" i="19"/>
  <c r="AE197" i="19"/>
  <c r="AC198" i="19"/>
  <c r="AD198" i="19"/>
  <c r="AE198" i="19"/>
  <c r="AC199" i="19"/>
  <c r="AD199" i="19"/>
  <c r="AE199" i="19"/>
  <c r="AC200" i="19"/>
  <c r="AD200" i="19"/>
  <c r="AE200" i="19"/>
  <c r="AC201" i="19"/>
  <c r="AD201" i="19"/>
  <c r="AE201" i="19"/>
  <c r="AC202" i="19"/>
  <c r="AD202" i="19"/>
  <c r="AE202" i="19"/>
  <c r="AC203" i="19"/>
  <c r="AD203" i="19"/>
  <c r="AE203" i="19"/>
  <c r="AC204" i="19"/>
  <c r="AD204" i="19"/>
  <c r="AE204" i="19"/>
  <c r="AC205" i="19"/>
  <c r="AD205" i="19"/>
  <c r="AE205" i="19"/>
  <c r="AC206" i="19"/>
  <c r="AD206" i="19"/>
  <c r="AE206" i="19"/>
  <c r="AD8" i="19"/>
  <c r="AE8" i="19"/>
  <c r="AC8" i="19"/>
  <c r="X26" i="19"/>
  <c r="X28" i="19"/>
  <c r="T26" i="19"/>
  <c r="T28" i="19"/>
  <c r="P26" i="19"/>
  <c r="P28" i="19"/>
  <c r="AK60" i="19" l="1"/>
  <c r="AK64" i="19"/>
  <c r="AK88" i="19"/>
  <c r="AI204" i="19"/>
  <c r="AK204" i="19" s="1"/>
  <c r="AI252" i="19"/>
  <c r="AK252" i="19"/>
  <c r="AK20" i="19"/>
  <c r="AK22" i="19"/>
  <c r="AK24" i="19"/>
  <c r="AK26" i="19"/>
  <c r="AK30" i="19"/>
  <c r="AK34" i="19"/>
  <c r="AK42" i="19"/>
  <c r="AK46" i="19"/>
  <c r="AK92" i="19"/>
  <c r="AI200" i="19"/>
  <c r="AK200" i="19"/>
  <c r="AI208" i="19"/>
  <c r="AK208" i="19" s="1"/>
  <c r="AI212" i="19"/>
  <c r="AK212" i="19"/>
  <c r="AI216" i="19"/>
  <c r="AK216" i="19" s="1"/>
  <c r="AI220" i="19"/>
  <c r="AK220" i="19"/>
  <c r="AI224" i="19"/>
  <c r="AK224" i="19" s="1"/>
  <c r="AI228" i="19"/>
  <c r="AK228" i="19"/>
  <c r="AI232" i="19"/>
  <c r="AK232" i="19" s="1"/>
  <c r="AI236" i="19"/>
  <c r="AK236" i="19"/>
  <c r="AI240" i="19"/>
  <c r="AK240" i="19" s="1"/>
  <c r="AI244" i="19"/>
  <c r="AK244" i="19"/>
  <c r="AI248" i="19"/>
  <c r="AK248" i="19" s="1"/>
  <c r="AK28" i="19"/>
  <c r="AK32" i="19"/>
  <c r="AK36" i="19"/>
  <c r="AK38" i="19"/>
  <c r="AK40" i="19"/>
  <c r="AK44" i="19"/>
  <c r="AG123" i="19"/>
  <c r="AG198" i="19"/>
  <c r="AG202" i="19"/>
  <c r="AG206" i="19"/>
  <c r="AG210" i="19"/>
  <c r="AG214" i="19"/>
  <c r="AG218" i="19"/>
  <c r="AG222" i="19"/>
  <c r="AG226" i="19"/>
  <c r="AG230" i="19"/>
  <c r="AG234" i="19"/>
  <c r="AG238" i="19"/>
  <c r="AG242" i="19"/>
  <c r="AG246" i="19"/>
  <c r="AG250" i="19"/>
  <c r="AK50" i="19"/>
  <c r="AK54" i="19"/>
  <c r="AK58" i="19"/>
  <c r="AK62" i="19"/>
  <c r="AK66" i="19"/>
  <c r="AK70" i="19"/>
  <c r="AK74" i="19"/>
  <c r="AK78" i="19"/>
  <c r="AK82" i="19"/>
  <c r="AK86" i="19"/>
  <c r="AK90" i="19"/>
  <c r="AK94" i="19"/>
  <c r="AK98" i="19"/>
  <c r="AF11" i="19"/>
  <c r="AH11" i="19" s="1"/>
  <c r="AJ11" i="19" s="1"/>
  <c r="AK11" i="19" s="1"/>
  <c r="AI48" i="19"/>
  <c r="AK48" i="19" s="1"/>
  <c r="AI52" i="19"/>
  <c r="AK52" i="19" s="1"/>
  <c r="AI56" i="19"/>
  <c r="AK56" i="19" s="1"/>
  <c r="AI60" i="19"/>
  <c r="AI64" i="19"/>
  <c r="AI68" i="19"/>
  <c r="AK68" i="19" s="1"/>
  <c r="AI72" i="19"/>
  <c r="AK72" i="19" s="1"/>
  <c r="AI76" i="19"/>
  <c r="AK76" i="19" s="1"/>
  <c r="AI80" i="19"/>
  <c r="AK80" i="19" s="1"/>
  <c r="AI84" i="19"/>
  <c r="AK84" i="19" s="1"/>
  <c r="AI88" i="19"/>
  <c r="AI92" i="19"/>
  <c r="AI96" i="19"/>
  <c r="AK96" i="19" s="1"/>
  <c r="AI104" i="19"/>
  <c r="AK104" i="19" s="1"/>
  <c r="AI112" i="19"/>
  <c r="AK112" i="19"/>
  <c r="AI120" i="19"/>
  <c r="AK120" i="19" s="1"/>
  <c r="AK121" i="19" s="1"/>
  <c r="AI129" i="19"/>
  <c r="AK129" i="19"/>
  <c r="AI137" i="19"/>
  <c r="AK137" i="19" s="1"/>
  <c r="AI145" i="19"/>
  <c r="AK145" i="19"/>
  <c r="AI153" i="19"/>
  <c r="AK153" i="19" s="1"/>
  <c r="AI161" i="19"/>
  <c r="AK161" i="19"/>
  <c r="AI169" i="19"/>
  <c r="AK169" i="19" s="1"/>
  <c r="AI177" i="19"/>
  <c r="AK177" i="19"/>
  <c r="AI185" i="19"/>
  <c r="AK185" i="19" s="1"/>
  <c r="AI193" i="19"/>
  <c r="AK193" i="19"/>
  <c r="AK105" i="19"/>
  <c r="AK113" i="19"/>
  <c r="AK130" i="19"/>
  <c r="AK138" i="19"/>
  <c r="AK154" i="19"/>
  <c r="AK162" i="19"/>
  <c r="AK170" i="19"/>
  <c r="AK178" i="19"/>
  <c r="AK186" i="19"/>
  <c r="AK194" i="19"/>
  <c r="AK99" i="19"/>
  <c r="AK106" i="19"/>
  <c r="AK107" i="19"/>
  <c r="AK114" i="19"/>
  <c r="AK115" i="19"/>
  <c r="AK123" i="19"/>
  <c r="AK124" i="19" s="1"/>
  <c r="AK131" i="19"/>
  <c r="AK139" i="19"/>
  <c r="AK140" i="19"/>
  <c r="AK147" i="19"/>
  <c r="AK155" i="19"/>
  <c r="AK156" i="19"/>
  <c r="AK163" i="19"/>
  <c r="AK164" i="19"/>
  <c r="AK171" i="19"/>
  <c r="AK172" i="19"/>
  <c r="AK179" i="19"/>
  <c r="AK180" i="19"/>
  <c r="AK187" i="19"/>
  <c r="AK188" i="19"/>
  <c r="AK195" i="19"/>
  <c r="AK196" i="19"/>
  <c r="AI198" i="19"/>
  <c r="AK198" i="19" s="1"/>
  <c r="AI202" i="19"/>
  <c r="AK202" i="19"/>
  <c r="AI206" i="19"/>
  <c r="AK206" i="19" s="1"/>
  <c r="AI210" i="19"/>
  <c r="AK210" i="19"/>
  <c r="AI214" i="19"/>
  <c r="AK214" i="19" s="1"/>
  <c r="AI218" i="19"/>
  <c r="AK218" i="19"/>
  <c r="AI222" i="19"/>
  <c r="AK222" i="19" s="1"/>
  <c r="AI226" i="19"/>
  <c r="AK226" i="19"/>
  <c r="AI230" i="19"/>
  <c r="AK230" i="19" s="1"/>
  <c r="AI234" i="19"/>
  <c r="AK234" i="19"/>
  <c r="AI238" i="19"/>
  <c r="AK238" i="19" s="1"/>
  <c r="AI242" i="19"/>
  <c r="AK242" i="19"/>
  <c r="AI246" i="19"/>
  <c r="AK246" i="19" s="1"/>
  <c r="AI250" i="19"/>
  <c r="AK250" i="19"/>
  <c r="AK197" i="19"/>
  <c r="AG200" i="19"/>
  <c r="AG204" i="19"/>
  <c r="AK205" i="19"/>
  <c r="AG208" i="19"/>
  <c r="AG212" i="19"/>
  <c r="AK213" i="19"/>
  <c r="AG216" i="19"/>
  <c r="AG220" i="19"/>
  <c r="AK221" i="19"/>
  <c r="AG224" i="19"/>
  <c r="AG228" i="19"/>
  <c r="AK229" i="19"/>
  <c r="AG232" i="19"/>
  <c r="AG236" i="19"/>
  <c r="AK237" i="19"/>
  <c r="AG240" i="19"/>
  <c r="AG244" i="19"/>
  <c r="AK245" i="19"/>
  <c r="AG248" i="19"/>
  <c r="AG252" i="19"/>
  <c r="AK253" i="19"/>
  <c r="AI197" i="19"/>
  <c r="AI199" i="19"/>
  <c r="AK199" i="19" s="1"/>
  <c r="AI201" i="19"/>
  <c r="AK201" i="19" s="1"/>
  <c r="AI203" i="19"/>
  <c r="AK203" i="19" s="1"/>
  <c r="AI205" i="19"/>
  <c r="AI207" i="19"/>
  <c r="AK207" i="19" s="1"/>
  <c r="AI209" i="19"/>
  <c r="AK209" i="19" s="1"/>
  <c r="AI211" i="19"/>
  <c r="AK211" i="19" s="1"/>
  <c r="AI213" i="19"/>
  <c r="AI215" i="19"/>
  <c r="AK215" i="19" s="1"/>
  <c r="AI217" i="19"/>
  <c r="AK217" i="19" s="1"/>
  <c r="AI219" i="19"/>
  <c r="AK219" i="19" s="1"/>
  <c r="AI221" i="19"/>
  <c r="AI223" i="19"/>
  <c r="AK223" i="19" s="1"/>
  <c r="AI225" i="19"/>
  <c r="AK225" i="19" s="1"/>
  <c r="AI227" i="19"/>
  <c r="AK227" i="19" s="1"/>
  <c r="AI229" i="19"/>
  <c r="AI231" i="19"/>
  <c r="AK231" i="19" s="1"/>
  <c r="AI233" i="19"/>
  <c r="AK233" i="19" s="1"/>
  <c r="AI235" i="19"/>
  <c r="AK235" i="19" s="1"/>
  <c r="AI237" i="19"/>
  <c r="AI239" i="19"/>
  <c r="AK239" i="19" s="1"/>
  <c r="AI241" i="19"/>
  <c r="AK241" i="19" s="1"/>
  <c r="AI243" i="19"/>
  <c r="AK243" i="19" s="1"/>
  <c r="AI245" i="19"/>
  <c r="AI247" i="19"/>
  <c r="AK247" i="19" s="1"/>
  <c r="AI249" i="19"/>
  <c r="AK249" i="19" s="1"/>
  <c r="AI251" i="19"/>
  <c r="AK251" i="19" s="1"/>
  <c r="AI253" i="19"/>
  <c r="N31" i="20"/>
  <c r="O31" i="20"/>
  <c r="P31" i="20"/>
  <c r="J124" i="19"/>
  <c r="J121" i="19"/>
  <c r="H124" i="19" l="1"/>
  <c r="N124" i="19"/>
  <c r="P124" i="19"/>
  <c r="T124" i="19"/>
  <c r="V124" i="19"/>
  <c r="X124" i="19"/>
  <c r="AL124" i="19"/>
  <c r="AO124" i="19"/>
  <c r="E121" i="19"/>
  <c r="F121" i="19"/>
  <c r="G121" i="19"/>
  <c r="H121" i="19"/>
  <c r="I121" i="19"/>
  <c r="K121" i="19"/>
  <c r="L121" i="19"/>
  <c r="M121" i="19"/>
  <c r="P121" i="19"/>
  <c r="Q121" i="19"/>
  <c r="R121" i="19"/>
  <c r="S121" i="19"/>
  <c r="T121" i="19"/>
  <c r="U121" i="19"/>
  <c r="V121" i="19"/>
  <c r="W121" i="19"/>
  <c r="X121" i="19"/>
  <c r="Y121" i="19"/>
  <c r="Z121" i="19"/>
  <c r="AA121" i="19"/>
  <c r="AB121" i="19"/>
  <c r="AL121" i="19"/>
  <c r="AM121" i="19"/>
  <c r="AN121" i="19"/>
  <c r="AO121" i="19"/>
  <c r="F24" i="19"/>
  <c r="V206" i="19"/>
  <c r="W206" i="19" s="1"/>
  <c r="V205" i="19"/>
  <c r="W205" i="19" s="1"/>
  <c r="V204" i="19"/>
  <c r="W204" i="19" s="1"/>
  <c r="V203" i="19"/>
  <c r="W203" i="19" s="1"/>
  <c r="V202" i="19"/>
  <c r="W202" i="19" s="1"/>
  <c r="V201" i="19"/>
  <c r="W201" i="19" s="1"/>
  <c r="V200" i="19"/>
  <c r="W200" i="19" s="1"/>
  <c r="V199" i="19"/>
  <c r="W199" i="19" s="1"/>
  <c r="V198" i="19"/>
  <c r="W198" i="19" s="1"/>
  <c r="V197" i="19"/>
  <c r="W197" i="19" s="1"/>
  <c r="V196" i="19"/>
  <c r="W196" i="19" s="1"/>
  <c r="V195" i="19"/>
  <c r="W195" i="19" s="1"/>
  <c r="V194" i="19"/>
  <c r="W194" i="19" s="1"/>
  <c r="V193" i="19"/>
  <c r="W193" i="19" s="1"/>
  <c r="V192" i="19"/>
  <c r="W192" i="19" s="1"/>
  <c r="V191" i="19"/>
  <c r="W191" i="19" s="1"/>
  <c r="V190" i="19"/>
  <c r="W190" i="19" s="1"/>
  <c r="V189" i="19"/>
  <c r="W189" i="19" s="1"/>
  <c r="V188" i="19"/>
  <c r="W188" i="19" s="1"/>
  <c r="V187" i="19"/>
  <c r="W187" i="19" s="1"/>
  <c r="V186" i="19"/>
  <c r="W186" i="19" s="1"/>
  <c r="V185" i="19"/>
  <c r="W185" i="19" s="1"/>
  <c r="V184" i="19"/>
  <c r="W184" i="19" s="1"/>
  <c r="V183" i="19"/>
  <c r="W183" i="19" s="1"/>
  <c r="V182" i="19"/>
  <c r="W182" i="19" s="1"/>
  <c r="V181" i="19"/>
  <c r="W181" i="19" s="1"/>
  <c r="V180" i="19"/>
  <c r="W180" i="19" s="1"/>
  <c r="V179" i="19"/>
  <c r="W179" i="19" s="1"/>
  <c r="V178" i="19"/>
  <c r="W178" i="19" s="1"/>
  <c r="V177" i="19"/>
  <c r="W177" i="19" s="1"/>
  <c r="V176" i="19"/>
  <c r="W176" i="19" s="1"/>
  <c r="V175" i="19"/>
  <c r="W175" i="19" s="1"/>
  <c r="V174" i="19"/>
  <c r="W174" i="19" s="1"/>
  <c r="V173" i="19"/>
  <c r="W173" i="19" s="1"/>
  <c r="V172" i="19"/>
  <c r="W172" i="19" s="1"/>
  <c r="V171" i="19"/>
  <c r="W171" i="19" s="1"/>
  <c r="V170" i="19"/>
  <c r="W170" i="19" s="1"/>
  <c r="V169" i="19"/>
  <c r="W169" i="19" s="1"/>
  <c r="V168" i="19"/>
  <c r="W168" i="19" s="1"/>
  <c r="V167" i="19"/>
  <c r="W167" i="19" s="1"/>
  <c r="V166" i="19"/>
  <c r="W166" i="19" s="1"/>
  <c r="V165" i="19"/>
  <c r="W165" i="19" s="1"/>
  <c r="V164" i="19"/>
  <c r="W164" i="19" s="1"/>
  <c r="V163" i="19"/>
  <c r="W163" i="19" s="1"/>
  <c r="V162" i="19"/>
  <c r="W162" i="19" s="1"/>
  <c r="V161" i="19"/>
  <c r="W161" i="19" s="1"/>
  <c r="V160" i="19"/>
  <c r="W160" i="19" s="1"/>
  <c r="V159" i="19"/>
  <c r="W159" i="19" s="1"/>
  <c r="V158" i="19"/>
  <c r="W158" i="19" s="1"/>
  <c r="V157" i="19"/>
  <c r="W157" i="19" s="1"/>
  <c r="V156" i="19"/>
  <c r="W156" i="19" s="1"/>
  <c r="V155" i="19"/>
  <c r="W155" i="19" s="1"/>
  <c r="V154" i="19"/>
  <c r="W154" i="19" s="1"/>
  <c r="V153" i="19"/>
  <c r="W153" i="19" s="1"/>
  <c r="V152" i="19"/>
  <c r="W152" i="19" s="1"/>
  <c r="V151" i="19"/>
  <c r="W151" i="19" s="1"/>
  <c r="V150" i="19"/>
  <c r="W150" i="19" s="1"/>
  <c r="V149" i="19"/>
  <c r="W149" i="19" s="1"/>
  <c r="V148" i="19"/>
  <c r="W148" i="19" s="1"/>
  <c r="V147" i="19"/>
  <c r="W147" i="19" s="1"/>
  <c r="V146" i="19"/>
  <c r="W146" i="19" s="1"/>
  <c r="V145" i="19"/>
  <c r="W145" i="19" s="1"/>
  <c r="V144" i="19"/>
  <c r="W144" i="19" s="1"/>
  <c r="V143" i="19"/>
  <c r="W143" i="19" s="1"/>
  <c r="V142" i="19"/>
  <c r="W142" i="19" s="1"/>
  <c r="V141" i="19"/>
  <c r="W141" i="19" s="1"/>
  <c r="V140" i="19"/>
  <c r="W140" i="19" s="1"/>
  <c r="V139" i="19"/>
  <c r="W139" i="19" s="1"/>
  <c r="V138" i="19"/>
  <c r="W138" i="19" s="1"/>
  <c r="V137" i="19"/>
  <c r="W137" i="19" s="1"/>
  <c r="V136" i="19"/>
  <c r="W136" i="19" s="1"/>
  <c r="V135" i="19"/>
  <c r="W135" i="19" s="1"/>
  <c r="V134" i="19"/>
  <c r="W134" i="19" s="1"/>
  <c r="V133" i="19"/>
  <c r="W133" i="19" s="1"/>
  <c r="V132" i="19"/>
  <c r="W132" i="19" s="1"/>
  <c r="V131" i="19"/>
  <c r="W131" i="19" s="1"/>
  <c r="V130" i="19"/>
  <c r="W130" i="19" s="1"/>
  <c r="V129" i="19"/>
  <c r="W129" i="19" s="1"/>
  <c r="V128" i="19"/>
  <c r="W128" i="19" s="1"/>
  <c r="V127" i="19"/>
  <c r="W127" i="19" s="1"/>
  <c r="V126" i="19"/>
  <c r="W126" i="19" s="1"/>
  <c r="V125" i="19"/>
  <c r="W125" i="19" s="1"/>
  <c r="V123" i="19"/>
  <c r="W123" i="19" s="1"/>
  <c r="V122" i="19"/>
  <c r="W122" i="19" s="1"/>
  <c r="V120" i="19"/>
  <c r="W120" i="19" s="1"/>
  <c r="V119" i="19"/>
  <c r="W119" i="19" s="1"/>
  <c r="V118" i="19"/>
  <c r="W118" i="19" s="1"/>
  <c r="V117" i="19"/>
  <c r="W117" i="19" s="1"/>
  <c r="V116" i="19"/>
  <c r="W116" i="19" s="1"/>
  <c r="V115" i="19"/>
  <c r="W115" i="19" s="1"/>
  <c r="V114" i="19"/>
  <c r="W114" i="19" s="1"/>
  <c r="V113" i="19"/>
  <c r="W113" i="19" s="1"/>
  <c r="V112" i="19"/>
  <c r="W112" i="19" s="1"/>
  <c r="V111" i="19"/>
  <c r="W111" i="19" s="1"/>
  <c r="V110" i="19"/>
  <c r="W110" i="19" s="1"/>
  <c r="V109" i="19"/>
  <c r="W109" i="19" s="1"/>
  <c r="V108" i="19"/>
  <c r="W108" i="19" s="1"/>
  <c r="V107" i="19"/>
  <c r="W107" i="19" s="1"/>
  <c r="V106" i="19"/>
  <c r="W106" i="19" s="1"/>
  <c r="V105" i="19"/>
  <c r="W105" i="19" s="1"/>
  <c r="V104" i="19"/>
  <c r="W104" i="19" s="1"/>
  <c r="V103" i="19"/>
  <c r="W103" i="19" s="1"/>
  <c r="V102" i="19"/>
  <c r="W102" i="19" s="1"/>
  <c r="V101" i="19"/>
  <c r="W101" i="19" s="1"/>
  <c r="V100" i="19"/>
  <c r="W100" i="19" s="1"/>
  <c r="V99" i="19"/>
  <c r="W99" i="19" s="1"/>
  <c r="V98" i="19"/>
  <c r="W98" i="19" s="1"/>
  <c r="V97" i="19"/>
  <c r="W97" i="19" s="1"/>
  <c r="V96" i="19"/>
  <c r="W96" i="19" s="1"/>
  <c r="V95" i="19"/>
  <c r="W95" i="19" s="1"/>
  <c r="V94" i="19"/>
  <c r="W94" i="19" s="1"/>
  <c r="V93" i="19"/>
  <c r="W93" i="19" s="1"/>
  <c r="V92" i="19"/>
  <c r="W92" i="19" s="1"/>
  <c r="V91" i="19"/>
  <c r="W91" i="19" s="1"/>
  <c r="V90" i="19"/>
  <c r="W90" i="19" s="1"/>
  <c r="V89" i="19"/>
  <c r="W89" i="19" s="1"/>
  <c r="V88" i="19"/>
  <c r="W88" i="19" s="1"/>
  <c r="V87" i="19"/>
  <c r="W87" i="19" s="1"/>
  <c r="V86" i="19"/>
  <c r="W86" i="19" s="1"/>
  <c r="V85" i="19"/>
  <c r="W85" i="19" s="1"/>
  <c r="V84" i="19"/>
  <c r="W84" i="19" s="1"/>
  <c r="V83" i="19"/>
  <c r="W83" i="19" s="1"/>
  <c r="V82" i="19"/>
  <c r="W82" i="19" s="1"/>
  <c r="V81" i="19"/>
  <c r="W81" i="19" s="1"/>
  <c r="V80" i="19"/>
  <c r="W80" i="19" s="1"/>
  <c r="V79" i="19"/>
  <c r="W79" i="19" s="1"/>
  <c r="V78" i="19"/>
  <c r="W78" i="19" s="1"/>
  <c r="V77" i="19"/>
  <c r="W77" i="19" s="1"/>
  <c r="V76" i="19"/>
  <c r="W76" i="19" s="1"/>
  <c r="V75" i="19"/>
  <c r="W75" i="19" s="1"/>
  <c r="V74" i="19"/>
  <c r="W74" i="19" s="1"/>
  <c r="V73" i="19"/>
  <c r="W73" i="19" s="1"/>
  <c r="V72" i="19"/>
  <c r="W72" i="19" s="1"/>
  <c r="V71" i="19"/>
  <c r="W71" i="19" s="1"/>
  <c r="V70" i="19"/>
  <c r="W70" i="19" s="1"/>
  <c r="V69" i="19"/>
  <c r="W69" i="19" s="1"/>
  <c r="V68" i="19"/>
  <c r="W68" i="19" s="1"/>
  <c r="V67" i="19"/>
  <c r="W67" i="19" s="1"/>
  <c r="V66" i="19"/>
  <c r="W66" i="19" s="1"/>
  <c r="V65" i="19"/>
  <c r="W65" i="19" s="1"/>
  <c r="V64" i="19"/>
  <c r="W64" i="19" s="1"/>
  <c r="V63" i="19"/>
  <c r="W63" i="19" s="1"/>
  <c r="V62" i="19"/>
  <c r="W62" i="19" s="1"/>
  <c r="V61" i="19"/>
  <c r="W61" i="19" s="1"/>
  <c r="V60" i="19"/>
  <c r="W60" i="19" s="1"/>
  <c r="V59" i="19"/>
  <c r="W59" i="19" s="1"/>
  <c r="V58" i="19"/>
  <c r="W58" i="19" s="1"/>
  <c r="V57" i="19"/>
  <c r="W57" i="19" s="1"/>
  <c r="V56" i="19"/>
  <c r="W56" i="19" s="1"/>
  <c r="V55" i="19"/>
  <c r="W55" i="19" s="1"/>
  <c r="V54" i="19"/>
  <c r="W54" i="19" s="1"/>
  <c r="V53" i="19"/>
  <c r="W53" i="19" s="1"/>
  <c r="V52" i="19"/>
  <c r="W52" i="19" s="1"/>
  <c r="V51" i="19"/>
  <c r="W51" i="19" s="1"/>
  <c r="V50" i="19"/>
  <c r="W50" i="19" s="1"/>
  <c r="V49" i="19"/>
  <c r="W49" i="19" s="1"/>
  <c r="V48" i="19"/>
  <c r="W48" i="19" s="1"/>
  <c r="V47" i="19"/>
  <c r="W47" i="19" s="1"/>
  <c r="V46" i="19"/>
  <c r="W46" i="19" s="1"/>
  <c r="V45" i="19"/>
  <c r="W45" i="19" s="1"/>
  <c r="V44" i="19"/>
  <c r="W44" i="19" s="1"/>
  <c r="V43" i="19"/>
  <c r="W43" i="19" s="1"/>
  <c r="V42" i="19"/>
  <c r="W42" i="19" s="1"/>
  <c r="V41" i="19"/>
  <c r="W41" i="19" s="1"/>
  <c r="V40" i="19"/>
  <c r="W40" i="19" s="1"/>
  <c r="V39" i="19"/>
  <c r="W39" i="19" s="1"/>
  <c r="V38" i="19"/>
  <c r="W38" i="19" s="1"/>
  <c r="V37" i="19"/>
  <c r="W37" i="19" s="1"/>
  <c r="W36" i="19"/>
  <c r="V36" i="19"/>
  <c r="V35" i="19"/>
  <c r="W35" i="19" s="1"/>
  <c r="W34" i="19"/>
  <c r="V34" i="19"/>
  <c r="V33" i="19"/>
  <c r="W33" i="19" s="1"/>
  <c r="W32" i="19"/>
  <c r="V32" i="19"/>
  <c r="V31" i="19"/>
  <c r="W31" i="19" s="1"/>
  <c r="W30" i="19"/>
  <c r="V30" i="19"/>
  <c r="V29" i="19"/>
  <c r="W29" i="19" s="1"/>
  <c r="V28" i="19"/>
  <c r="W28" i="19" s="1"/>
  <c r="V27" i="19"/>
  <c r="W27" i="19" s="1"/>
  <c r="V26" i="19"/>
  <c r="W26" i="19" s="1"/>
  <c r="W16" i="19"/>
  <c r="W11" i="19" s="1"/>
  <c r="V16" i="19"/>
  <c r="V11" i="19" s="1"/>
  <c r="W9" i="19"/>
  <c r="V9" i="19"/>
  <c r="R206" i="19"/>
  <c r="S206" i="19" s="1"/>
  <c r="R205" i="19"/>
  <c r="S205" i="19" s="1"/>
  <c r="R204" i="19"/>
  <c r="S204" i="19" s="1"/>
  <c r="R203" i="19"/>
  <c r="S203" i="19" s="1"/>
  <c r="R202" i="19"/>
  <c r="S202" i="19" s="1"/>
  <c r="R201" i="19"/>
  <c r="S201" i="19" s="1"/>
  <c r="R200" i="19"/>
  <c r="S200" i="19" s="1"/>
  <c r="R199" i="19"/>
  <c r="S199" i="19" s="1"/>
  <c r="R198" i="19"/>
  <c r="S198" i="19" s="1"/>
  <c r="R197" i="19"/>
  <c r="S197" i="19" s="1"/>
  <c r="R196" i="19"/>
  <c r="S196" i="19" s="1"/>
  <c r="R195" i="19"/>
  <c r="S195" i="19" s="1"/>
  <c r="R194" i="19"/>
  <c r="S194" i="19" s="1"/>
  <c r="R193" i="19"/>
  <c r="S193" i="19" s="1"/>
  <c r="R192" i="19"/>
  <c r="S192" i="19" s="1"/>
  <c r="R191" i="19"/>
  <c r="S191" i="19" s="1"/>
  <c r="R190" i="19"/>
  <c r="S190" i="19" s="1"/>
  <c r="R189" i="19"/>
  <c r="S189" i="19" s="1"/>
  <c r="R188" i="19"/>
  <c r="S188" i="19" s="1"/>
  <c r="R187" i="19"/>
  <c r="S187" i="19" s="1"/>
  <c r="R186" i="19"/>
  <c r="S186" i="19" s="1"/>
  <c r="R185" i="19"/>
  <c r="S185" i="19" s="1"/>
  <c r="R184" i="19"/>
  <c r="S184" i="19" s="1"/>
  <c r="R183" i="19"/>
  <c r="S183" i="19" s="1"/>
  <c r="R182" i="19"/>
  <c r="S182" i="19" s="1"/>
  <c r="R181" i="19"/>
  <c r="S181" i="19" s="1"/>
  <c r="R180" i="19"/>
  <c r="S180" i="19" s="1"/>
  <c r="R179" i="19"/>
  <c r="S179" i="19" s="1"/>
  <c r="R178" i="19"/>
  <c r="S178" i="19" s="1"/>
  <c r="R177" i="19"/>
  <c r="S177" i="19" s="1"/>
  <c r="R176" i="19"/>
  <c r="S176" i="19" s="1"/>
  <c r="R175" i="19"/>
  <c r="S175" i="19" s="1"/>
  <c r="R174" i="19"/>
  <c r="S174" i="19" s="1"/>
  <c r="R173" i="19"/>
  <c r="S173" i="19" s="1"/>
  <c r="R172" i="19"/>
  <c r="S172" i="19" s="1"/>
  <c r="R171" i="19"/>
  <c r="S171" i="19" s="1"/>
  <c r="R170" i="19"/>
  <c r="S170" i="19" s="1"/>
  <c r="R169" i="19"/>
  <c r="S169" i="19" s="1"/>
  <c r="R168" i="19"/>
  <c r="S168" i="19" s="1"/>
  <c r="R167" i="19"/>
  <c r="S167" i="19" s="1"/>
  <c r="R166" i="19"/>
  <c r="S166" i="19" s="1"/>
  <c r="R165" i="19"/>
  <c r="S165" i="19" s="1"/>
  <c r="R164" i="19"/>
  <c r="S164" i="19" s="1"/>
  <c r="R163" i="19"/>
  <c r="S163" i="19" s="1"/>
  <c r="R162" i="19"/>
  <c r="S162" i="19" s="1"/>
  <c r="R161" i="19"/>
  <c r="S161" i="19" s="1"/>
  <c r="R160" i="19"/>
  <c r="S160" i="19" s="1"/>
  <c r="R159" i="19"/>
  <c r="S159" i="19" s="1"/>
  <c r="R158" i="19"/>
  <c r="S158" i="19" s="1"/>
  <c r="R157" i="19"/>
  <c r="S157" i="19" s="1"/>
  <c r="R156" i="19"/>
  <c r="S156" i="19" s="1"/>
  <c r="R155" i="19"/>
  <c r="S155" i="19" s="1"/>
  <c r="R154" i="19"/>
  <c r="S154" i="19" s="1"/>
  <c r="R153" i="19"/>
  <c r="S153" i="19" s="1"/>
  <c r="R152" i="19"/>
  <c r="S152" i="19" s="1"/>
  <c r="R151" i="19"/>
  <c r="S151" i="19" s="1"/>
  <c r="R150" i="19"/>
  <c r="S150" i="19" s="1"/>
  <c r="R149" i="19"/>
  <c r="S149" i="19" s="1"/>
  <c r="R148" i="19"/>
  <c r="S148" i="19" s="1"/>
  <c r="R147" i="19"/>
  <c r="S147" i="19" s="1"/>
  <c r="R146" i="19"/>
  <c r="S146" i="19" s="1"/>
  <c r="R145" i="19"/>
  <c r="S145" i="19" s="1"/>
  <c r="R144" i="19"/>
  <c r="S144" i="19" s="1"/>
  <c r="R143" i="19"/>
  <c r="S143" i="19" s="1"/>
  <c r="R142" i="19"/>
  <c r="S142" i="19" s="1"/>
  <c r="R141" i="19"/>
  <c r="S141" i="19" s="1"/>
  <c r="R140" i="19"/>
  <c r="S140" i="19" s="1"/>
  <c r="R139" i="19"/>
  <c r="S139" i="19" s="1"/>
  <c r="R138" i="19"/>
  <c r="S138" i="19" s="1"/>
  <c r="R137" i="19"/>
  <c r="S137" i="19" s="1"/>
  <c r="R136" i="19"/>
  <c r="S136" i="19" s="1"/>
  <c r="R135" i="19"/>
  <c r="S135" i="19" s="1"/>
  <c r="R134" i="19"/>
  <c r="S134" i="19" s="1"/>
  <c r="R133" i="19"/>
  <c r="S133" i="19" s="1"/>
  <c r="R132" i="19"/>
  <c r="S132" i="19" s="1"/>
  <c r="R131" i="19"/>
  <c r="S131" i="19" s="1"/>
  <c r="R130" i="19"/>
  <c r="S130" i="19" s="1"/>
  <c r="R129" i="19"/>
  <c r="S129" i="19" s="1"/>
  <c r="R128" i="19"/>
  <c r="S128" i="19" s="1"/>
  <c r="R127" i="19"/>
  <c r="S127" i="19" s="1"/>
  <c r="R126" i="19"/>
  <c r="S126" i="19" s="1"/>
  <c r="R125" i="19"/>
  <c r="S125" i="19" s="1"/>
  <c r="R123" i="19"/>
  <c r="S123" i="19" s="1"/>
  <c r="R122" i="19"/>
  <c r="S122" i="19" s="1"/>
  <c r="R120" i="19"/>
  <c r="S120" i="19" s="1"/>
  <c r="R119" i="19"/>
  <c r="S119" i="19" s="1"/>
  <c r="R118" i="19"/>
  <c r="S118" i="19" s="1"/>
  <c r="R117" i="19"/>
  <c r="S117" i="19" s="1"/>
  <c r="R116" i="19"/>
  <c r="S116" i="19" s="1"/>
  <c r="R115" i="19"/>
  <c r="S115" i="19" s="1"/>
  <c r="R114" i="19"/>
  <c r="S114" i="19" s="1"/>
  <c r="R113" i="19"/>
  <c r="S113" i="19" s="1"/>
  <c r="R112" i="19"/>
  <c r="S112" i="19" s="1"/>
  <c r="R111" i="19"/>
  <c r="S111" i="19" s="1"/>
  <c r="R110" i="19"/>
  <c r="S110" i="19" s="1"/>
  <c r="R109" i="19"/>
  <c r="S109" i="19" s="1"/>
  <c r="S108" i="19"/>
  <c r="R108" i="19"/>
  <c r="R107" i="19"/>
  <c r="S107" i="19" s="1"/>
  <c r="R106" i="19"/>
  <c r="S106" i="19" s="1"/>
  <c r="R105" i="19"/>
  <c r="S105" i="19" s="1"/>
  <c r="R104" i="19"/>
  <c r="S104" i="19" s="1"/>
  <c r="R103" i="19"/>
  <c r="S103" i="19" s="1"/>
  <c r="R102" i="19"/>
  <c r="S102" i="19" s="1"/>
  <c r="R101" i="19"/>
  <c r="S101" i="19" s="1"/>
  <c r="S100" i="19"/>
  <c r="R100" i="19"/>
  <c r="R99" i="19"/>
  <c r="S99" i="19" s="1"/>
  <c r="R98" i="19"/>
  <c r="S98" i="19" s="1"/>
  <c r="R97" i="19"/>
  <c r="S97" i="19" s="1"/>
  <c r="R96" i="19"/>
  <c r="S96" i="19" s="1"/>
  <c r="R95" i="19"/>
  <c r="S95" i="19" s="1"/>
  <c r="R94" i="19"/>
  <c r="S94" i="19" s="1"/>
  <c r="R93" i="19"/>
  <c r="S93" i="19" s="1"/>
  <c r="S92" i="19"/>
  <c r="R92" i="19"/>
  <c r="R91" i="19"/>
  <c r="S91" i="19" s="1"/>
  <c r="R90" i="19"/>
  <c r="S90" i="19" s="1"/>
  <c r="R89" i="19"/>
  <c r="S89" i="19" s="1"/>
  <c r="R88" i="19"/>
  <c r="S88" i="19" s="1"/>
  <c r="R87" i="19"/>
  <c r="S87" i="19" s="1"/>
  <c r="R86" i="19"/>
  <c r="S86" i="19" s="1"/>
  <c r="R85" i="19"/>
  <c r="S85" i="19" s="1"/>
  <c r="S84" i="19"/>
  <c r="R84" i="19"/>
  <c r="R83" i="19"/>
  <c r="S83" i="19" s="1"/>
  <c r="R82" i="19"/>
  <c r="S82" i="19" s="1"/>
  <c r="R81" i="19"/>
  <c r="S81" i="19" s="1"/>
  <c r="R80" i="19"/>
  <c r="S80" i="19" s="1"/>
  <c r="R79" i="19"/>
  <c r="S79" i="19" s="1"/>
  <c r="R78" i="19"/>
  <c r="S78" i="19" s="1"/>
  <c r="R77" i="19"/>
  <c r="S77" i="19" s="1"/>
  <c r="S76" i="19"/>
  <c r="R76" i="19"/>
  <c r="R75" i="19"/>
  <c r="S75" i="19" s="1"/>
  <c r="R74" i="19"/>
  <c r="S74" i="19" s="1"/>
  <c r="R73" i="19"/>
  <c r="S73" i="19" s="1"/>
  <c r="R72" i="19"/>
  <c r="S72" i="19" s="1"/>
  <c r="R71" i="19"/>
  <c r="S71" i="19" s="1"/>
  <c r="R70" i="19"/>
  <c r="S70" i="19" s="1"/>
  <c r="R69" i="19"/>
  <c r="S69" i="19" s="1"/>
  <c r="S68" i="19"/>
  <c r="R68" i="19"/>
  <c r="R67" i="19"/>
  <c r="S67" i="19" s="1"/>
  <c r="R66" i="19"/>
  <c r="S66" i="19" s="1"/>
  <c r="R65" i="19"/>
  <c r="S65" i="19" s="1"/>
  <c r="R64" i="19"/>
  <c r="S64" i="19" s="1"/>
  <c r="R63" i="19"/>
  <c r="S63" i="19" s="1"/>
  <c r="R62" i="19"/>
  <c r="S62" i="19" s="1"/>
  <c r="R61" i="19"/>
  <c r="S61" i="19" s="1"/>
  <c r="S60" i="19"/>
  <c r="R60" i="19"/>
  <c r="R59" i="19"/>
  <c r="S59" i="19" s="1"/>
  <c r="R58" i="19"/>
  <c r="S58" i="19" s="1"/>
  <c r="R57" i="19"/>
  <c r="S57" i="19" s="1"/>
  <c r="R56" i="19"/>
  <c r="S56" i="19" s="1"/>
  <c r="R55" i="19"/>
  <c r="S55" i="19" s="1"/>
  <c r="R54" i="19"/>
  <c r="S54" i="19" s="1"/>
  <c r="R53" i="19"/>
  <c r="S53" i="19" s="1"/>
  <c r="S52" i="19"/>
  <c r="R52" i="19"/>
  <c r="R51" i="19"/>
  <c r="S51" i="19" s="1"/>
  <c r="R50" i="19"/>
  <c r="S50" i="19" s="1"/>
  <c r="R49" i="19"/>
  <c r="S49" i="19" s="1"/>
  <c r="R48" i="19"/>
  <c r="S48" i="19" s="1"/>
  <c r="R47" i="19"/>
  <c r="S47" i="19" s="1"/>
  <c r="R46" i="19"/>
  <c r="S46" i="19" s="1"/>
  <c r="R45" i="19"/>
  <c r="S45" i="19" s="1"/>
  <c r="S44" i="19"/>
  <c r="R44" i="19"/>
  <c r="R43" i="19"/>
  <c r="S43" i="19" s="1"/>
  <c r="R42" i="19"/>
  <c r="S42" i="19" s="1"/>
  <c r="R41" i="19"/>
  <c r="S41" i="19" s="1"/>
  <c r="R40" i="19"/>
  <c r="S40" i="19" s="1"/>
  <c r="R39" i="19"/>
  <c r="S39" i="19" s="1"/>
  <c r="R38" i="19"/>
  <c r="S38" i="19" s="1"/>
  <c r="R37" i="19"/>
  <c r="S37" i="19" s="1"/>
  <c r="S36" i="19"/>
  <c r="R36" i="19"/>
  <c r="R35" i="19"/>
  <c r="S35" i="19" s="1"/>
  <c r="S34" i="19"/>
  <c r="R34" i="19"/>
  <c r="R33" i="19"/>
  <c r="S33" i="19" s="1"/>
  <c r="S32" i="19"/>
  <c r="R32" i="19"/>
  <c r="R31" i="19"/>
  <c r="S31" i="19" s="1"/>
  <c r="S30" i="19"/>
  <c r="R30" i="19"/>
  <c r="R29" i="19"/>
  <c r="S29" i="19" s="1"/>
  <c r="S28" i="19"/>
  <c r="R28" i="19"/>
  <c r="R27" i="19"/>
  <c r="S27" i="19" s="1"/>
  <c r="S26" i="19"/>
  <c r="R26" i="19"/>
  <c r="S16" i="19"/>
  <c r="S11" i="19" s="1"/>
  <c r="R16" i="19"/>
  <c r="R11" i="19" s="1"/>
  <c r="S9" i="19"/>
  <c r="R9" i="19"/>
  <c r="N26" i="19"/>
  <c r="O26" i="19" s="1"/>
  <c r="N27" i="19"/>
  <c r="O27" i="19"/>
  <c r="N28" i="19"/>
  <c r="O28" i="19" s="1"/>
  <c r="N29" i="19"/>
  <c r="O29" i="19"/>
  <c r="N30" i="19"/>
  <c r="O30" i="19"/>
  <c r="N31" i="19"/>
  <c r="O31" i="19"/>
  <c r="N32" i="19"/>
  <c r="O32" i="19"/>
  <c r="N33" i="19"/>
  <c r="O33" i="19"/>
  <c r="N34" i="19"/>
  <c r="O34" i="19"/>
  <c r="N35" i="19"/>
  <c r="O35" i="19"/>
  <c r="N36" i="19"/>
  <c r="O36" i="19"/>
  <c r="N37" i="19"/>
  <c r="O37" i="19"/>
  <c r="N38" i="19"/>
  <c r="O38" i="19"/>
  <c r="N39" i="19"/>
  <c r="O39" i="19"/>
  <c r="N40" i="19"/>
  <c r="O40" i="19"/>
  <c r="N41" i="19"/>
  <c r="O41" i="19"/>
  <c r="N42" i="19"/>
  <c r="O42" i="19"/>
  <c r="N43" i="19"/>
  <c r="O43" i="19"/>
  <c r="N44" i="19"/>
  <c r="O44" i="19"/>
  <c r="N45" i="19"/>
  <c r="O45" i="19"/>
  <c r="N46" i="19"/>
  <c r="O46" i="19"/>
  <c r="N47" i="19"/>
  <c r="O47" i="19"/>
  <c r="N48" i="19"/>
  <c r="O48" i="19"/>
  <c r="N49" i="19"/>
  <c r="O49" i="19"/>
  <c r="N50" i="19"/>
  <c r="O50" i="19"/>
  <c r="N51" i="19"/>
  <c r="O51" i="19"/>
  <c r="N52" i="19"/>
  <c r="O52" i="19"/>
  <c r="N53" i="19"/>
  <c r="O53" i="19"/>
  <c r="N54" i="19"/>
  <c r="O54" i="19"/>
  <c r="N55" i="19"/>
  <c r="O55" i="19"/>
  <c r="N56" i="19"/>
  <c r="O56" i="19"/>
  <c r="N57" i="19"/>
  <c r="O57" i="19"/>
  <c r="N58" i="19"/>
  <c r="O58" i="19"/>
  <c r="N59" i="19"/>
  <c r="O59" i="19"/>
  <c r="N60" i="19"/>
  <c r="O60" i="19"/>
  <c r="N61" i="19"/>
  <c r="O61" i="19"/>
  <c r="N62" i="19"/>
  <c r="O62" i="19"/>
  <c r="N63" i="19"/>
  <c r="O63" i="19"/>
  <c r="N64" i="19"/>
  <c r="O64" i="19"/>
  <c r="N65" i="19"/>
  <c r="O65" i="19"/>
  <c r="N66" i="19"/>
  <c r="O66" i="19"/>
  <c r="N67" i="19"/>
  <c r="O67" i="19"/>
  <c r="N68" i="19"/>
  <c r="O68" i="19"/>
  <c r="N69" i="19"/>
  <c r="O69" i="19"/>
  <c r="N70" i="19"/>
  <c r="O70" i="19"/>
  <c r="N71" i="19"/>
  <c r="O71" i="19"/>
  <c r="N72" i="19"/>
  <c r="O72" i="19"/>
  <c r="N73" i="19"/>
  <c r="O73" i="19"/>
  <c r="N74" i="19"/>
  <c r="O74" i="19"/>
  <c r="N75" i="19"/>
  <c r="O75" i="19"/>
  <c r="N76" i="19"/>
  <c r="O76" i="19"/>
  <c r="N77" i="19"/>
  <c r="O77" i="19"/>
  <c r="N78" i="19"/>
  <c r="O78" i="19"/>
  <c r="N79" i="19"/>
  <c r="O79" i="19"/>
  <c r="N80" i="19"/>
  <c r="O80" i="19"/>
  <c r="N81" i="19"/>
  <c r="O81" i="19"/>
  <c r="N82" i="19"/>
  <c r="O82" i="19"/>
  <c r="N83" i="19"/>
  <c r="O83" i="19"/>
  <c r="N84" i="19"/>
  <c r="O84" i="19"/>
  <c r="N85" i="19"/>
  <c r="O85" i="19"/>
  <c r="N86" i="19"/>
  <c r="O86" i="19"/>
  <c r="N87" i="19"/>
  <c r="O87" i="19"/>
  <c r="N88" i="19"/>
  <c r="O88" i="19"/>
  <c r="N89" i="19"/>
  <c r="O89" i="19"/>
  <c r="N90" i="19"/>
  <c r="O90" i="19"/>
  <c r="N91" i="19"/>
  <c r="O91" i="19"/>
  <c r="N92" i="19"/>
  <c r="O92" i="19"/>
  <c r="N93" i="19"/>
  <c r="O93" i="19"/>
  <c r="N94" i="19"/>
  <c r="O94" i="19"/>
  <c r="N95" i="19"/>
  <c r="O95" i="19"/>
  <c r="N96" i="19"/>
  <c r="O96" i="19"/>
  <c r="N97" i="19"/>
  <c r="O97" i="19"/>
  <c r="N98" i="19"/>
  <c r="O98" i="19"/>
  <c r="N99" i="19"/>
  <c r="O99" i="19"/>
  <c r="N100" i="19"/>
  <c r="O100" i="19"/>
  <c r="N101" i="19"/>
  <c r="O101" i="19"/>
  <c r="N102" i="19"/>
  <c r="O102" i="19"/>
  <c r="N103" i="19"/>
  <c r="O103" i="19"/>
  <c r="N104" i="19"/>
  <c r="O104" i="19"/>
  <c r="N105" i="19"/>
  <c r="O105" i="19"/>
  <c r="N106" i="19"/>
  <c r="O106" i="19"/>
  <c r="N107" i="19"/>
  <c r="O107" i="19"/>
  <c r="N108" i="19"/>
  <c r="O108" i="19"/>
  <c r="N109" i="19"/>
  <c r="O109" i="19"/>
  <c r="N110" i="19"/>
  <c r="O110" i="19"/>
  <c r="N111" i="19"/>
  <c r="O111" i="19"/>
  <c r="N112" i="19"/>
  <c r="O112" i="19"/>
  <c r="N113" i="19"/>
  <c r="O113" i="19"/>
  <c r="N114" i="19"/>
  <c r="O114" i="19"/>
  <c r="N115" i="19"/>
  <c r="O115" i="19"/>
  <c r="N116" i="19"/>
  <c r="O116" i="19"/>
  <c r="N117" i="19"/>
  <c r="O117" i="19"/>
  <c r="N118" i="19"/>
  <c r="O118" i="19"/>
  <c r="N119" i="19"/>
  <c r="O119" i="19"/>
  <c r="N120" i="19"/>
  <c r="O120" i="19"/>
  <c r="N122" i="19"/>
  <c r="O122" i="19"/>
  <c r="N123" i="19"/>
  <c r="O123" i="19"/>
  <c r="N125" i="19"/>
  <c r="O125" i="19"/>
  <c r="N126" i="19"/>
  <c r="O126" i="19"/>
  <c r="N127" i="19"/>
  <c r="O127" i="19"/>
  <c r="N128" i="19"/>
  <c r="O128" i="19"/>
  <c r="N129" i="19"/>
  <c r="O129" i="19"/>
  <c r="N130" i="19"/>
  <c r="O130" i="19"/>
  <c r="N131" i="19"/>
  <c r="O131" i="19"/>
  <c r="N132" i="19"/>
  <c r="O132" i="19"/>
  <c r="N133" i="19"/>
  <c r="O133" i="19"/>
  <c r="N134" i="19"/>
  <c r="O134" i="19"/>
  <c r="N135" i="19"/>
  <c r="O135" i="19"/>
  <c r="N136" i="19"/>
  <c r="O136" i="19"/>
  <c r="N137" i="19"/>
  <c r="O137" i="19"/>
  <c r="N138" i="19"/>
  <c r="O138" i="19"/>
  <c r="N139" i="19"/>
  <c r="O139" i="19"/>
  <c r="N140" i="19"/>
  <c r="O140" i="19"/>
  <c r="N141" i="19"/>
  <c r="O141" i="19"/>
  <c r="N142" i="19"/>
  <c r="O142" i="19"/>
  <c r="N143" i="19"/>
  <c r="O143" i="19"/>
  <c r="N144" i="19"/>
  <c r="O144" i="19"/>
  <c r="N145" i="19"/>
  <c r="O145" i="19"/>
  <c r="N146" i="19"/>
  <c r="O146" i="19"/>
  <c r="N147" i="19"/>
  <c r="O147" i="19"/>
  <c r="N148" i="19"/>
  <c r="O148" i="19"/>
  <c r="N149" i="19"/>
  <c r="O149" i="19"/>
  <c r="N150" i="19"/>
  <c r="O150" i="19"/>
  <c r="N151" i="19"/>
  <c r="O151" i="19"/>
  <c r="N152" i="19"/>
  <c r="O152" i="19"/>
  <c r="N153" i="19"/>
  <c r="O153" i="19"/>
  <c r="N154" i="19"/>
  <c r="O154" i="19"/>
  <c r="N155" i="19"/>
  <c r="O155" i="19"/>
  <c r="N156" i="19"/>
  <c r="O156" i="19"/>
  <c r="N157" i="19"/>
  <c r="O157" i="19"/>
  <c r="N158" i="19"/>
  <c r="O158" i="19"/>
  <c r="N159" i="19"/>
  <c r="O159" i="19"/>
  <c r="N160" i="19"/>
  <c r="O160" i="19"/>
  <c r="N161" i="19"/>
  <c r="O161" i="19"/>
  <c r="N162" i="19"/>
  <c r="O162" i="19"/>
  <c r="N163" i="19"/>
  <c r="O163" i="19"/>
  <c r="N164" i="19"/>
  <c r="O164" i="19"/>
  <c r="N165" i="19"/>
  <c r="O165" i="19"/>
  <c r="N166" i="19"/>
  <c r="O166" i="19"/>
  <c r="N167" i="19"/>
  <c r="O167" i="19"/>
  <c r="N168" i="19"/>
  <c r="O168" i="19"/>
  <c r="N169" i="19"/>
  <c r="O169" i="19"/>
  <c r="N170" i="19"/>
  <c r="O170" i="19"/>
  <c r="N171" i="19"/>
  <c r="O171" i="19"/>
  <c r="N172" i="19"/>
  <c r="O172" i="19"/>
  <c r="N173" i="19"/>
  <c r="O173" i="19"/>
  <c r="N174" i="19"/>
  <c r="O174" i="19"/>
  <c r="N175" i="19"/>
  <c r="O175" i="19"/>
  <c r="N176" i="19"/>
  <c r="O176" i="19"/>
  <c r="N177" i="19"/>
  <c r="O177" i="19"/>
  <c r="N178" i="19"/>
  <c r="O178" i="19"/>
  <c r="N179" i="19"/>
  <c r="O179" i="19"/>
  <c r="N180" i="19"/>
  <c r="O180" i="19"/>
  <c r="N181" i="19"/>
  <c r="O181" i="19"/>
  <c r="N182" i="19"/>
  <c r="O182" i="19"/>
  <c r="N183" i="19"/>
  <c r="O183" i="19"/>
  <c r="N184" i="19"/>
  <c r="O184" i="19"/>
  <c r="N185" i="19"/>
  <c r="O185" i="19"/>
  <c r="N186" i="19"/>
  <c r="O186" i="19"/>
  <c r="N187" i="19"/>
  <c r="O187" i="19"/>
  <c r="N188" i="19"/>
  <c r="O188" i="19"/>
  <c r="N189" i="19"/>
  <c r="O189" i="19"/>
  <c r="N190" i="19"/>
  <c r="O190" i="19"/>
  <c r="N191" i="19"/>
  <c r="O191" i="19"/>
  <c r="N192" i="19"/>
  <c r="O192" i="19"/>
  <c r="N193" i="19"/>
  <c r="O193" i="19"/>
  <c r="N194" i="19"/>
  <c r="O194" i="19"/>
  <c r="N195" i="19"/>
  <c r="O195" i="19"/>
  <c r="N196" i="19"/>
  <c r="O196" i="19"/>
  <c r="N197" i="19"/>
  <c r="O197" i="19"/>
  <c r="N198" i="19"/>
  <c r="O198" i="19"/>
  <c r="N199" i="19"/>
  <c r="O199" i="19"/>
  <c r="N200" i="19"/>
  <c r="O200" i="19"/>
  <c r="N201" i="19"/>
  <c r="O201" i="19"/>
  <c r="N202" i="19"/>
  <c r="O202" i="19"/>
  <c r="N203" i="19"/>
  <c r="O203" i="19"/>
  <c r="N204" i="19"/>
  <c r="O204" i="19"/>
  <c r="N205" i="19"/>
  <c r="O205" i="19"/>
  <c r="N206" i="19"/>
  <c r="O206" i="19"/>
  <c r="O9" i="19"/>
  <c r="N9" i="19"/>
  <c r="AN250" i="19"/>
  <c r="AM250" i="19"/>
  <c r="AL250" i="19"/>
  <c r="AE250" i="19"/>
  <c r="AD250" i="19"/>
  <c r="AC250" i="19"/>
  <c r="AC249" i="19" s="1"/>
  <c r="AB250" i="19"/>
  <c r="AA250" i="19"/>
  <c r="Z250" i="19"/>
  <c r="Y250" i="19"/>
  <c r="Y249" i="19" s="1"/>
  <c r="X250" i="19"/>
  <c r="W250" i="19"/>
  <c r="V250" i="19"/>
  <c r="U250" i="19"/>
  <c r="U249" i="19" s="1"/>
  <c r="T250" i="19"/>
  <c r="S250" i="19"/>
  <c r="R250" i="19"/>
  <c r="Q250" i="19"/>
  <c r="Q249" i="19" s="1"/>
  <c r="P250" i="19"/>
  <c r="O250" i="19"/>
  <c r="N250" i="19"/>
  <c r="M250" i="19"/>
  <c r="M249" i="19" s="1"/>
  <c r="L250" i="19"/>
  <c r="K250" i="19"/>
  <c r="AN249" i="19"/>
  <c r="AM249" i="19"/>
  <c r="AL249" i="19"/>
  <c r="AE249" i="19"/>
  <c r="AD249" i="19"/>
  <c r="AB249" i="19"/>
  <c r="AA249" i="19"/>
  <c r="Z249" i="19"/>
  <c r="X249" i="19"/>
  <c r="W249" i="19"/>
  <c r="V249" i="19"/>
  <c r="T249" i="19"/>
  <c r="S249" i="19"/>
  <c r="R249" i="19"/>
  <c r="P249" i="19"/>
  <c r="O249" i="19"/>
  <c r="N249" i="19"/>
  <c r="L249" i="19"/>
  <c r="K249" i="19"/>
  <c r="AN247" i="19"/>
  <c r="AN246" i="19" s="1"/>
  <c r="AM247" i="19"/>
  <c r="AL247" i="19"/>
  <c r="AE247" i="19"/>
  <c r="AD247" i="19"/>
  <c r="AC247" i="19"/>
  <c r="AB247" i="19"/>
  <c r="AB246" i="19" s="1"/>
  <c r="AB209" i="19" s="1"/>
  <c r="AA247" i="19"/>
  <c r="Z247" i="19"/>
  <c r="Y247" i="19"/>
  <c r="X247" i="19"/>
  <c r="X246" i="19" s="1"/>
  <c r="W247" i="19"/>
  <c r="V247" i="19"/>
  <c r="U247" i="19"/>
  <c r="T247" i="19"/>
  <c r="T246" i="19" s="1"/>
  <c r="S247" i="19"/>
  <c r="R247" i="19"/>
  <c r="Q247" i="19"/>
  <c r="P247" i="19"/>
  <c r="P246" i="19" s="1"/>
  <c r="O247" i="19"/>
  <c r="N247" i="19"/>
  <c r="M247" i="19"/>
  <c r="L247" i="19"/>
  <c r="L246" i="19" s="1"/>
  <c r="K247" i="19"/>
  <c r="AM246" i="19"/>
  <c r="AL246" i="19"/>
  <c r="AE246" i="19"/>
  <c r="AD246" i="19"/>
  <c r="AC246" i="19"/>
  <c r="AA246" i="19"/>
  <c r="Z246" i="19"/>
  <c r="Y246" i="19"/>
  <c r="W246" i="19"/>
  <c r="V246" i="19"/>
  <c r="U246" i="19"/>
  <c r="S246" i="19"/>
  <c r="R246" i="19"/>
  <c r="Q246" i="19"/>
  <c r="O246" i="19"/>
  <c r="N246" i="19"/>
  <c r="M246" i="19"/>
  <c r="K246" i="19"/>
  <c r="AN244" i="19"/>
  <c r="AM244" i="19"/>
  <c r="AM237" i="19" s="1"/>
  <c r="AL244" i="19"/>
  <c r="AE244" i="19"/>
  <c r="AD244" i="19"/>
  <c r="AC244" i="19"/>
  <c r="AB244" i="19"/>
  <c r="AA244" i="19"/>
  <c r="AA237" i="19" s="1"/>
  <c r="Z244" i="19"/>
  <c r="Y244" i="19"/>
  <c r="X244" i="19"/>
  <c r="W244" i="19"/>
  <c r="W237" i="19" s="1"/>
  <c r="V244" i="19"/>
  <c r="U244" i="19"/>
  <c r="T244" i="19"/>
  <c r="S244" i="19"/>
  <c r="S237" i="19" s="1"/>
  <c r="R244" i="19"/>
  <c r="Q244" i="19"/>
  <c r="P244" i="19"/>
  <c r="O244" i="19"/>
  <c r="O237" i="19" s="1"/>
  <c r="N244" i="19"/>
  <c r="M244" i="19"/>
  <c r="L244" i="19"/>
  <c r="K244" i="19"/>
  <c r="K237" i="19" s="1"/>
  <c r="AN242" i="19"/>
  <c r="AN237" i="19" s="1"/>
  <c r="AN209" i="19" s="1"/>
  <c r="AM242" i="19"/>
  <c r="AL242" i="19"/>
  <c r="AE242" i="19"/>
  <c r="AD242" i="19"/>
  <c r="AC242" i="19"/>
  <c r="AB242" i="19"/>
  <c r="AA242" i="19"/>
  <c r="Z242" i="19"/>
  <c r="Y242" i="19"/>
  <c r="X242" i="19"/>
  <c r="W242" i="19"/>
  <c r="V242" i="19"/>
  <c r="U242" i="19"/>
  <c r="T242" i="19"/>
  <c r="S242" i="19"/>
  <c r="R242" i="19"/>
  <c r="Q242" i="19"/>
  <c r="P242" i="19"/>
  <c r="O242" i="19"/>
  <c r="N242" i="19"/>
  <c r="M242" i="19"/>
  <c r="L242" i="19"/>
  <c r="K242" i="19"/>
  <c r="AN240" i="19"/>
  <c r="AM240" i="19"/>
  <c r="AL240" i="19"/>
  <c r="AE240" i="19"/>
  <c r="AD240" i="19"/>
  <c r="AC240" i="19"/>
  <c r="AC237" i="19" s="1"/>
  <c r="AB240" i="19"/>
  <c r="AA240" i="19"/>
  <c r="Z240" i="19"/>
  <c r="Y240" i="19"/>
  <c r="Y237" i="19" s="1"/>
  <c r="X240" i="19"/>
  <c r="W240" i="19"/>
  <c r="V240" i="19"/>
  <c r="U240" i="19"/>
  <c r="U237" i="19" s="1"/>
  <c r="T240" i="19"/>
  <c r="S240" i="19"/>
  <c r="R240" i="19"/>
  <c r="Q240" i="19"/>
  <c r="Q237" i="19" s="1"/>
  <c r="P240" i="19"/>
  <c r="O240" i="19"/>
  <c r="N240" i="19"/>
  <c r="M240" i="19"/>
  <c r="M237" i="19" s="1"/>
  <c r="L240" i="19"/>
  <c r="K240" i="19"/>
  <c r="AN238" i="19"/>
  <c r="AM238" i="19"/>
  <c r="AL238" i="19"/>
  <c r="AL237" i="19" s="1"/>
  <c r="AE238" i="19"/>
  <c r="AD238" i="19"/>
  <c r="AD237" i="19" s="1"/>
  <c r="AC238" i="19"/>
  <c r="AB238" i="19"/>
  <c r="AA238" i="19"/>
  <c r="Z238" i="19"/>
  <c r="Z237" i="19" s="1"/>
  <c r="Y238" i="19"/>
  <c r="X238" i="19"/>
  <c r="W238" i="19"/>
  <c r="V238" i="19"/>
  <c r="V237" i="19" s="1"/>
  <c r="U238" i="19"/>
  <c r="T238" i="19"/>
  <c r="S238" i="19"/>
  <c r="R238" i="19"/>
  <c r="R237" i="19" s="1"/>
  <c r="Q238" i="19"/>
  <c r="P238" i="19"/>
  <c r="O238" i="19"/>
  <c r="N238" i="19"/>
  <c r="N237" i="19" s="1"/>
  <c r="M238" i="19"/>
  <c r="L238" i="19"/>
  <c r="K238" i="19"/>
  <c r="AB237" i="19"/>
  <c r="X237" i="19"/>
  <c r="T237" i="19"/>
  <c r="P237" i="19"/>
  <c r="L237" i="19"/>
  <c r="AN235" i="19"/>
  <c r="AM235" i="19"/>
  <c r="AL235" i="19"/>
  <c r="AE235" i="19"/>
  <c r="AD235" i="19"/>
  <c r="AC235" i="19"/>
  <c r="AC234" i="19" s="1"/>
  <c r="AB235" i="19"/>
  <c r="AA235" i="19"/>
  <c r="Z235" i="19"/>
  <c r="Y235" i="19"/>
  <c r="Y234" i="19" s="1"/>
  <c r="X235" i="19"/>
  <c r="W235" i="19"/>
  <c r="V235" i="19"/>
  <c r="U235" i="19"/>
  <c r="U234" i="19" s="1"/>
  <c r="T235" i="19"/>
  <c r="S235" i="19"/>
  <c r="R235" i="19"/>
  <c r="Q235" i="19"/>
  <c r="Q234" i="19" s="1"/>
  <c r="P235" i="19"/>
  <c r="O235" i="19"/>
  <c r="N235" i="19"/>
  <c r="M235" i="19"/>
  <c r="M234" i="19" s="1"/>
  <c r="L235" i="19"/>
  <c r="K235" i="19"/>
  <c r="AN234" i="19"/>
  <c r="AM234" i="19"/>
  <c r="AL234" i="19"/>
  <c r="AE234" i="19"/>
  <c r="AD234" i="19"/>
  <c r="AB234" i="19"/>
  <c r="AA234" i="19"/>
  <c r="Z234" i="19"/>
  <c r="X234" i="19"/>
  <c r="W234" i="19"/>
  <c r="V234" i="19"/>
  <c r="T234" i="19"/>
  <c r="S234" i="19"/>
  <c r="R234" i="19"/>
  <c r="P234" i="19"/>
  <c r="O234" i="19"/>
  <c r="N234" i="19"/>
  <c r="L234" i="19"/>
  <c r="K234" i="19"/>
  <c r="AN232" i="19"/>
  <c r="AN225" i="19" s="1"/>
  <c r="AM232" i="19"/>
  <c r="AL232" i="19"/>
  <c r="AE232" i="19"/>
  <c r="AD232" i="19"/>
  <c r="AC232" i="19"/>
  <c r="AB232" i="19"/>
  <c r="AB225" i="19" s="1"/>
  <c r="AA232" i="19"/>
  <c r="Z232" i="19"/>
  <c r="Y232" i="19"/>
  <c r="X232" i="19"/>
  <c r="X225" i="19" s="1"/>
  <c r="W232" i="19"/>
  <c r="V232" i="19"/>
  <c r="U232" i="19"/>
  <c r="T232" i="19"/>
  <c r="T225" i="19" s="1"/>
  <c r="S232" i="19"/>
  <c r="R232" i="19"/>
  <c r="Q232" i="19"/>
  <c r="P232" i="19"/>
  <c r="P225" i="19" s="1"/>
  <c r="O232" i="19"/>
  <c r="N232" i="19"/>
  <c r="M232" i="19"/>
  <c r="L232" i="19"/>
  <c r="L225" i="19" s="1"/>
  <c r="K232" i="19"/>
  <c r="AN230" i="19"/>
  <c r="AM230" i="19"/>
  <c r="AL230" i="19"/>
  <c r="AE230" i="19"/>
  <c r="AD230" i="19"/>
  <c r="AC230" i="19"/>
  <c r="AC225" i="19" s="1"/>
  <c r="AB230" i="19"/>
  <c r="AA230" i="19"/>
  <c r="Z230" i="19"/>
  <c r="Y230" i="19"/>
  <c r="Y225" i="19" s="1"/>
  <c r="X230" i="19"/>
  <c r="W230" i="19"/>
  <c r="V230" i="19"/>
  <c r="U230" i="19"/>
  <c r="U225" i="19" s="1"/>
  <c r="T230" i="19"/>
  <c r="S230" i="19"/>
  <c r="R230" i="19"/>
  <c r="Q230" i="19"/>
  <c r="Q225" i="19" s="1"/>
  <c r="P230" i="19"/>
  <c r="O230" i="19"/>
  <c r="N230" i="19"/>
  <c r="M230" i="19"/>
  <c r="M225" i="19" s="1"/>
  <c r="L230" i="19"/>
  <c r="K230" i="19"/>
  <c r="AN228" i="19"/>
  <c r="AM228" i="19"/>
  <c r="AL228" i="19"/>
  <c r="AL225" i="19" s="1"/>
  <c r="AE228" i="19"/>
  <c r="AD228" i="19"/>
  <c r="AD225" i="19" s="1"/>
  <c r="AC228" i="19"/>
  <c r="AB228" i="19"/>
  <c r="AA228" i="19"/>
  <c r="Z228" i="19"/>
  <c r="Z225" i="19" s="1"/>
  <c r="Y228" i="19"/>
  <c r="X228" i="19"/>
  <c r="W228" i="19"/>
  <c r="V228" i="19"/>
  <c r="V225" i="19" s="1"/>
  <c r="U228" i="19"/>
  <c r="T228" i="19"/>
  <c r="S228" i="19"/>
  <c r="R228" i="19"/>
  <c r="R225" i="19" s="1"/>
  <c r="Q228" i="19"/>
  <c r="P228" i="19"/>
  <c r="O228" i="19"/>
  <c r="N228" i="19"/>
  <c r="N225" i="19" s="1"/>
  <c r="M228" i="19"/>
  <c r="L228" i="19"/>
  <c r="K228" i="19"/>
  <c r="AN226" i="19"/>
  <c r="AM226" i="19"/>
  <c r="AM225" i="19" s="1"/>
  <c r="AM209" i="19" s="1"/>
  <c r="AL226" i="19"/>
  <c r="AE226" i="19"/>
  <c r="AD226" i="19"/>
  <c r="AC226" i="19"/>
  <c r="AB226" i="19"/>
  <c r="AA226" i="19"/>
  <c r="AA225" i="19" s="1"/>
  <c r="Z226" i="19"/>
  <c r="Y226" i="19"/>
  <c r="X226" i="19"/>
  <c r="W226" i="19"/>
  <c r="W225" i="19" s="1"/>
  <c r="V226" i="19"/>
  <c r="U226" i="19"/>
  <c r="T226" i="19"/>
  <c r="S226" i="19"/>
  <c r="S225" i="19" s="1"/>
  <c r="R226" i="19"/>
  <c r="Q226" i="19"/>
  <c r="P226" i="19"/>
  <c r="O226" i="19"/>
  <c r="O225" i="19" s="1"/>
  <c r="N226" i="19"/>
  <c r="M226" i="19"/>
  <c r="L226" i="19"/>
  <c r="K226" i="19"/>
  <c r="K225" i="19" s="1"/>
  <c r="AN219" i="19"/>
  <c r="AM219" i="19"/>
  <c r="AL219" i="19"/>
  <c r="AE219" i="19"/>
  <c r="AD219" i="19"/>
  <c r="AC219" i="19"/>
  <c r="AB219" i="19"/>
  <c r="AA219" i="19"/>
  <c r="Z219" i="19"/>
  <c r="Y219" i="19"/>
  <c r="X219" i="19"/>
  <c r="W219" i="19"/>
  <c r="V219" i="19"/>
  <c r="U219" i="19"/>
  <c r="T219" i="19"/>
  <c r="S219" i="19"/>
  <c r="R219" i="19"/>
  <c r="Q219" i="19"/>
  <c r="P219" i="19"/>
  <c r="O219" i="19"/>
  <c r="N219" i="19"/>
  <c r="M219" i="19"/>
  <c r="L219" i="19"/>
  <c r="K219" i="19"/>
  <c r="AN215" i="19"/>
  <c r="AM215" i="19"/>
  <c r="AL215" i="19"/>
  <c r="AE215" i="19"/>
  <c r="AD215" i="19"/>
  <c r="AC215" i="19"/>
  <c r="AC210" i="19" s="1"/>
  <c r="AB215" i="19"/>
  <c r="AA215" i="19"/>
  <c r="Z215" i="19"/>
  <c r="Y215" i="19"/>
  <c r="Y210" i="19" s="1"/>
  <c r="X215" i="19"/>
  <c r="W215" i="19"/>
  <c r="V215" i="19"/>
  <c r="U215" i="19"/>
  <c r="U210" i="19" s="1"/>
  <c r="T215" i="19"/>
  <c r="S215" i="19"/>
  <c r="R215" i="19"/>
  <c r="Q215" i="19"/>
  <c r="Q210" i="19" s="1"/>
  <c r="P215" i="19"/>
  <c r="O215" i="19"/>
  <c r="N215" i="19"/>
  <c r="M215" i="19"/>
  <c r="M210" i="19" s="1"/>
  <c r="L215" i="19"/>
  <c r="K215" i="19"/>
  <c r="AN211" i="19"/>
  <c r="AN210" i="19" s="1"/>
  <c r="AM211" i="19"/>
  <c r="AL211" i="19"/>
  <c r="AE211" i="19"/>
  <c r="AD211" i="19"/>
  <c r="AC211" i="19"/>
  <c r="AB211" i="19"/>
  <c r="AB210" i="19" s="1"/>
  <c r="AA211" i="19"/>
  <c r="Z211" i="19"/>
  <c r="Y211" i="19"/>
  <c r="X211" i="19"/>
  <c r="X210" i="19" s="1"/>
  <c r="W211" i="19"/>
  <c r="V211" i="19"/>
  <c r="U211" i="19"/>
  <c r="T211" i="19"/>
  <c r="T210" i="19" s="1"/>
  <c r="S211" i="19"/>
  <c r="R211" i="19"/>
  <c r="Q211" i="19"/>
  <c r="P211" i="19"/>
  <c r="P210" i="19" s="1"/>
  <c r="O211" i="19"/>
  <c r="N211" i="19"/>
  <c r="M211" i="19"/>
  <c r="L211" i="19"/>
  <c r="L210" i="19" s="1"/>
  <c r="K211" i="19"/>
  <c r="AM210" i="19"/>
  <c r="AL210" i="19"/>
  <c r="AL209" i="19" s="1"/>
  <c r="AE210" i="19"/>
  <c r="AD210" i="19"/>
  <c r="AD209" i="19" s="1"/>
  <c r="AA210" i="19"/>
  <c r="Z210" i="19"/>
  <c r="W210" i="19"/>
  <c r="V210" i="19"/>
  <c r="V209" i="19" s="1"/>
  <c r="S210" i="19"/>
  <c r="S209" i="19" s="1"/>
  <c r="R210" i="19"/>
  <c r="O210" i="19"/>
  <c r="N210" i="19"/>
  <c r="N209" i="19" s="1"/>
  <c r="K210" i="19"/>
  <c r="L209" i="19"/>
  <c r="AN207" i="19"/>
  <c r="AM207" i="19"/>
  <c r="AL207" i="19"/>
  <c r="AE207" i="19"/>
  <c r="AD207" i="19"/>
  <c r="AC207" i="19"/>
  <c r="AB207" i="19"/>
  <c r="AA207" i="19"/>
  <c r="Z207" i="19"/>
  <c r="Y207" i="19"/>
  <c r="X207" i="19"/>
  <c r="W207" i="19"/>
  <c r="V207" i="19"/>
  <c r="U207" i="19"/>
  <c r="T207" i="19"/>
  <c r="S207" i="19"/>
  <c r="R207" i="19"/>
  <c r="Q207" i="19"/>
  <c r="P207" i="19"/>
  <c r="O207" i="19"/>
  <c r="N207" i="19"/>
  <c r="M207" i="19"/>
  <c r="L207" i="19"/>
  <c r="K207" i="19"/>
  <c r="AN205" i="19"/>
  <c r="AM205" i="19"/>
  <c r="AL205" i="19"/>
  <c r="AB205" i="19"/>
  <c r="AA205" i="19"/>
  <c r="Z205" i="19"/>
  <c r="Z189" i="19" s="1"/>
  <c r="Y205" i="19"/>
  <c r="U205" i="19"/>
  <c r="Q205" i="19"/>
  <c r="M205" i="19"/>
  <c r="L205" i="19"/>
  <c r="K205" i="19"/>
  <c r="AN203" i="19"/>
  <c r="AM203" i="19"/>
  <c r="AL203" i="19"/>
  <c r="AB203" i="19"/>
  <c r="AA203" i="19"/>
  <c r="Z203" i="19"/>
  <c r="Y203" i="19"/>
  <c r="U203" i="19"/>
  <c r="Q203" i="19"/>
  <c r="M203" i="19"/>
  <c r="L203" i="19"/>
  <c r="K203" i="19"/>
  <c r="K189" i="19" s="1"/>
  <c r="AN200" i="19"/>
  <c r="AM200" i="19"/>
  <c r="AM189" i="19" s="1"/>
  <c r="AL200" i="19"/>
  <c r="AB200" i="19"/>
  <c r="AA200" i="19"/>
  <c r="Z200" i="19"/>
  <c r="Y200" i="19"/>
  <c r="U200" i="19"/>
  <c r="Q200" i="19"/>
  <c r="M200" i="19"/>
  <c r="L200" i="19"/>
  <c r="K200" i="19"/>
  <c r="AN198" i="19"/>
  <c r="AN189" i="19" s="1"/>
  <c r="AM198" i="19"/>
  <c r="AL198" i="19"/>
  <c r="AB198" i="19"/>
  <c r="AA198" i="19"/>
  <c r="Z198" i="19"/>
  <c r="Y198" i="19"/>
  <c r="U198" i="19"/>
  <c r="Q198" i="19"/>
  <c r="M198" i="19"/>
  <c r="L198" i="19"/>
  <c r="K198" i="19"/>
  <c r="AN193" i="19"/>
  <c r="AM193" i="19"/>
  <c r="AL193" i="19"/>
  <c r="AB193" i="19"/>
  <c r="AA193" i="19"/>
  <c r="Z193" i="19"/>
  <c r="Y193" i="19"/>
  <c r="U193" i="19"/>
  <c r="Q193" i="19"/>
  <c r="M193" i="19"/>
  <c r="L193" i="19"/>
  <c r="K193" i="19"/>
  <c r="AN190" i="19"/>
  <c r="AM190" i="19"/>
  <c r="AL190" i="19"/>
  <c r="AL189" i="19" s="1"/>
  <c r="AB190" i="19"/>
  <c r="AA190" i="19"/>
  <c r="Z190" i="19"/>
  <c r="Y190" i="19"/>
  <c r="U190" i="19"/>
  <c r="Q190" i="19"/>
  <c r="M190" i="19"/>
  <c r="L190" i="19"/>
  <c r="K190" i="19"/>
  <c r="AB189" i="19"/>
  <c r="Y189" i="19"/>
  <c r="U189" i="19"/>
  <c r="Q189" i="19"/>
  <c r="M189" i="19"/>
  <c r="L189" i="19"/>
  <c r="AN184" i="19"/>
  <c r="AM184" i="19"/>
  <c r="AL184" i="19"/>
  <c r="AB184" i="19"/>
  <c r="AA184" i="19"/>
  <c r="Z184" i="19"/>
  <c r="Y184" i="19"/>
  <c r="U184" i="19"/>
  <c r="Q184" i="19"/>
  <c r="M184" i="19"/>
  <c r="L184" i="19"/>
  <c r="K184" i="19"/>
  <c r="AN182" i="19"/>
  <c r="AM182" i="19"/>
  <c r="AL182" i="19"/>
  <c r="AB182" i="19"/>
  <c r="AA182" i="19"/>
  <c r="Z182" i="19"/>
  <c r="Y182" i="19"/>
  <c r="U182" i="19"/>
  <c r="Q182" i="19"/>
  <c r="M182" i="19"/>
  <c r="L182" i="19"/>
  <c r="K182" i="19"/>
  <c r="AN174" i="19"/>
  <c r="AM174" i="19"/>
  <c r="AL174" i="19"/>
  <c r="AL171" i="19" s="1"/>
  <c r="AB174" i="19"/>
  <c r="AB171" i="19" s="1"/>
  <c r="AA174" i="19"/>
  <c r="Z174" i="19"/>
  <c r="Y174" i="19"/>
  <c r="U174" i="19"/>
  <c r="Q174" i="19"/>
  <c r="M174" i="19"/>
  <c r="L174" i="19"/>
  <c r="L171" i="19" s="1"/>
  <c r="K174" i="19"/>
  <c r="AN171" i="19"/>
  <c r="AN167" i="19" s="1"/>
  <c r="AM171" i="19"/>
  <c r="AA171" i="19"/>
  <c r="Z171" i="19"/>
  <c r="Z167" i="19" s="1"/>
  <c r="Y171" i="19"/>
  <c r="U171" i="19"/>
  <c r="Q171" i="19"/>
  <c r="M171" i="19"/>
  <c r="K171" i="19"/>
  <c r="AN168" i="19"/>
  <c r="AM168" i="19"/>
  <c r="AL168" i="19"/>
  <c r="AL167" i="19" s="1"/>
  <c r="AB168" i="19"/>
  <c r="AA168" i="19"/>
  <c r="Z168" i="19"/>
  <c r="Y168" i="19"/>
  <c r="U168" i="19"/>
  <c r="Q168" i="19"/>
  <c r="M168" i="19"/>
  <c r="L168" i="19"/>
  <c r="L167" i="19" s="1"/>
  <c r="K168" i="19"/>
  <c r="AB167" i="19"/>
  <c r="Y167" i="19"/>
  <c r="U167" i="19"/>
  <c r="Q167" i="19"/>
  <c r="M167" i="19"/>
  <c r="AN160" i="19"/>
  <c r="AM160" i="19"/>
  <c r="AL160" i="19"/>
  <c r="AB160" i="19"/>
  <c r="AA160" i="19"/>
  <c r="Z160" i="19"/>
  <c r="Y160" i="19"/>
  <c r="U160" i="19"/>
  <c r="Q160" i="19"/>
  <c r="M160" i="19"/>
  <c r="L160" i="19"/>
  <c r="K160" i="19"/>
  <c r="AN151" i="19"/>
  <c r="AM151" i="19"/>
  <c r="AL151" i="19"/>
  <c r="AB151" i="19"/>
  <c r="AA151" i="19"/>
  <c r="Z151" i="19"/>
  <c r="Y151" i="19"/>
  <c r="U151" i="19"/>
  <c r="Q151" i="19"/>
  <c r="M151" i="19"/>
  <c r="L151" i="19"/>
  <c r="K151" i="19"/>
  <c r="AN148" i="19"/>
  <c r="AM148" i="19"/>
  <c r="AL148" i="19"/>
  <c r="AB148" i="19"/>
  <c r="AA148" i="19"/>
  <c r="Z148" i="19"/>
  <c r="Y148" i="19"/>
  <c r="U148" i="19"/>
  <c r="Q148" i="19"/>
  <c r="M148" i="19"/>
  <c r="L148" i="19"/>
  <c r="K148" i="19"/>
  <c r="AN145" i="19"/>
  <c r="AN144" i="19" s="1"/>
  <c r="AM145" i="19"/>
  <c r="AL145" i="19"/>
  <c r="AB145" i="19"/>
  <c r="AA145" i="19"/>
  <c r="AA144" i="19" s="1"/>
  <c r="Z145" i="19"/>
  <c r="Y145" i="19"/>
  <c r="U145" i="19"/>
  <c r="Q145" i="19"/>
  <c r="M145" i="19"/>
  <c r="L145" i="19"/>
  <c r="K145" i="19"/>
  <c r="K144" i="19" s="1"/>
  <c r="Z144" i="19"/>
  <c r="Y144" i="19"/>
  <c r="U144" i="19"/>
  <c r="Q144" i="19"/>
  <c r="M144" i="19"/>
  <c r="L144" i="19"/>
  <c r="AN141" i="19"/>
  <c r="AM141" i="19"/>
  <c r="AL141" i="19"/>
  <c r="AL137" i="19" s="1"/>
  <c r="AB141" i="19"/>
  <c r="AA141" i="19"/>
  <c r="Z141" i="19"/>
  <c r="Z137" i="19" s="1"/>
  <c r="Y141" i="19"/>
  <c r="U141" i="19"/>
  <c r="Q141" i="19"/>
  <c r="M141" i="19"/>
  <c r="L141" i="19"/>
  <c r="K141" i="19"/>
  <c r="AN138" i="19"/>
  <c r="AN137" i="19" s="1"/>
  <c r="AM138" i="19"/>
  <c r="AL138" i="19"/>
  <c r="AB138" i="19"/>
  <c r="AA138" i="19"/>
  <c r="Z138" i="19"/>
  <c r="Y138" i="19"/>
  <c r="U138" i="19"/>
  <c r="Q138" i="19"/>
  <c r="M138" i="19"/>
  <c r="L138" i="19"/>
  <c r="L137" i="19" s="1"/>
  <c r="K138" i="19"/>
  <c r="AM137" i="19"/>
  <c r="AB137" i="19"/>
  <c r="AA137" i="19"/>
  <c r="K137" i="19"/>
  <c r="AN133" i="19"/>
  <c r="AM133" i="19"/>
  <c r="AL133" i="19"/>
  <c r="AL126" i="19" s="1"/>
  <c r="AB133" i="19"/>
  <c r="AA133" i="19"/>
  <c r="Z133" i="19"/>
  <c r="Y133" i="19"/>
  <c r="U133" i="19"/>
  <c r="Q133" i="19"/>
  <c r="Q126" i="19" s="1"/>
  <c r="M133" i="19"/>
  <c r="M126" i="19" s="1"/>
  <c r="L133" i="19"/>
  <c r="K133" i="19"/>
  <c r="AN130" i="19"/>
  <c r="AM130" i="19"/>
  <c r="AL130" i="19"/>
  <c r="AB130" i="19"/>
  <c r="AA130" i="19"/>
  <c r="Z130" i="19"/>
  <c r="Y130" i="19"/>
  <c r="U130" i="19"/>
  <c r="Q130" i="19"/>
  <c r="M130" i="19"/>
  <c r="L130" i="19"/>
  <c r="K130" i="19"/>
  <c r="AN127" i="19"/>
  <c r="AN126" i="19" s="1"/>
  <c r="AM127" i="19"/>
  <c r="AL127" i="19"/>
  <c r="AB127" i="19"/>
  <c r="AB126" i="19" s="1"/>
  <c r="AA127" i="19"/>
  <c r="AA126" i="19" s="1"/>
  <c r="Z127" i="19"/>
  <c r="Y127" i="19"/>
  <c r="U127" i="19"/>
  <c r="Q127" i="19"/>
  <c r="M127" i="19"/>
  <c r="L127" i="19"/>
  <c r="L126" i="19" s="1"/>
  <c r="K127" i="19"/>
  <c r="K126" i="19" s="1"/>
  <c r="Z126" i="19"/>
  <c r="Y126" i="19"/>
  <c r="U126" i="19"/>
  <c r="AN109" i="19"/>
  <c r="AM109" i="19"/>
  <c r="AL109" i="19"/>
  <c r="AB109" i="19"/>
  <c r="AB103" i="19" s="1"/>
  <c r="AA109" i="19"/>
  <c r="Z109" i="19"/>
  <c r="Y109" i="19"/>
  <c r="U109" i="19"/>
  <c r="Q109" i="19"/>
  <c r="M109" i="19"/>
  <c r="L109" i="19"/>
  <c r="L103" i="19" s="1"/>
  <c r="K109" i="19"/>
  <c r="AN104" i="19"/>
  <c r="AM104" i="19"/>
  <c r="AM103" i="19" s="1"/>
  <c r="AL104" i="19"/>
  <c r="AL103" i="19" s="1"/>
  <c r="AB104" i="19"/>
  <c r="AA104" i="19"/>
  <c r="Z104" i="19"/>
  <c r="Y104" i="19"/>
  <c r="U104" i="19"/>
  <c r="Q104" i="19"/>
  <c r="M104" i="19"/>
  <c r="L104" i="19"/>
  <c r="K104" i="19"/>
  <c r="AN103" i="19"/>
  <c r="AA103" i="19"/>
  <c r="Z103" i="19"/>
  <c r="Y103" i="19"/>
  <c r="U103" i="19"/>
  <c r="Q103" i="19"/>
  <c r="M103" i="19"/>
  <c r="K103" i="19"/>
  <c r="AN100" i="19"/>
  <c r="AM100" i="19"/>
  <c r="AL100" i="19"/>
  <c r="AB100" i="19"/>
  <c r="AA100" i="19"/>
  <c r="Z100" i="19"/>
  <c r="Y100" i="19"/>
  <c r="U100" i="19"/>
  <c r="Q100" i="19"/>
  <c r="M100" i="19"/>
  <c r="L100" i="19"/>
  <c r="K100" i="19"/>
  <c r="AN98" i="19"/>
  <c r="AM98" i="19"/>
  <c r="AL98" i="19"/>
  <c r="AB98" i="19"/>
  <c r="AA98" i="19"/>
  <c r="Z98" i="19"/>
  <c r="Y98" i="19"/>
  <c r="U98" i="19"/>
  <c r="Q98" i="19"/>
  <c r="M98" i="19"/>
  <c r="L98" i="19"/>
  <c r="K98" i="19"/>
  <c r="AN88" i="19"/>
  <c r="AM88" i="19"/>
  <c r="AL88" i="19"/>
  <c r="AB88" i="19"/>
  <c r="AB42" i="19" s="1"/>
  <c r="AA88" i="19"/>
  <c r="Z88" i="19"/>
  <c r="Y88" i="19"/>
  <c r="U88" i="19"/>
  <c r="Q88" i="19"/>
  <c r="M88" i="19"/>
  <c r="L88" i="19"/>
  <c r="L42" i="19" s="1"/>
  <c r="K88" i="19"/>
  <c r="AN80" i="19"/>
  <c r="AM80" i="19"/>
  <c r="AL80" i="19"/>
  <c r="AB80" i="19"/>
  <c r="AA80" i="19"/>
  <c r="Z80" i="19"/>
  <c r="Y80" i="19"/>
  <c r="U80" i="19"/>
  <c r="Q80" i="19"/>
  <c r="M80" i="19"/>
  <c r="L80" i="19"/>
  <c r="K80" i="19"/>
  <c r="AN65" i="19"/>
  <c r="AM65" i="19"/>
  <c r="AM43" i="19" s="1"/>
  <c r="AL65" i="19"/>
  <c r="AL43" i="19" s="1"/>
  <c r="AL42" i="19" s="1"/>
  <c r="AB65" i="19"/>
  <c r="AA65" i="19"/>
  <c r="AA43" i="19" s="1"/>
  <c r="AA42" i="19" s="1"/>
  <c r="Z65" i="19"/>
  <c r="Y65" i="19"/>
  <c r="U65" i="19"/>
  <c r="Q65" i="19"/>
  <c r="M65" i="19"/>
  <c r="L65" i="19"/>
  <c r="K65" i="19"/>
  <c r="K43" i="19" s="1"/>
  <c r="K42" i="19" s="1"/>
  <c r="AN61" i="19"/>
  <c r="AM61" i="19"/>
  <c r="AL61" i="19"/>
  <c r="AB61" i="19"/>
  <c r="AA61" i="19"/>
  <c r="Z61" i="19"/>
  <c r="Z43" i="19" s="1"/>
  <c r="Z42" i="19" s="1"/>
  <c r="Y61" i="19"/>
  <c r="U61" i="19"/>
  <c r="Q61" i="19"/>
  <c r="M61" i="19"/>
  <c r="L61" i="19"/>
  <c r="K61" i="19"/>
  <c r="AN45" i="19"/>
  <c r="AN43" i="19" s="1"/>
  <c r="AM45" i="19"/>
  <c r="AL45" i="19"/>
  <c r="AB45" i="19"/>
  <c r="AB43" i="19" s="1"/>
  <c r="AA45" i="19"/>
  <c r="Z45" i="19"/>
  <c r="Y45" i="19"/>
  <c r="U45" i="19"/>
  <c r="U43" i="19" s="1"/>
  <c r="U42" i="19" s="1"/>
  <c r="Q45" i="19"/>
  <c r="M45" i="19"/>
  <c r="M43" i="19" s="1"/>
  <c r="M42" i="19" s="1"/>
  <c r="L45" i="19"/>
  <c r="L43" i="19" s="1"/>
  <c r="K45" i="19"/>
  <c r="Y43" i="19"/>
  <c r="Y42" i="19" s="1"/>
  <c r="Q43" i="19"/>
  <c r="Q42" i="19" s="1"/>
  <c r="AN42" i="19"/>
  <c r="AM42" i="19"/>
  <c r="AN40" i="19"/>
  <c r="AM40" i="19"/>
  <c r="AL40" i="19"/>
  <c r="AB40" i="19"/>
  <c r="AA40" i="19"/>
  <c r="Z40" i="19"/>
  <c r="Y40" i="19"/>
  <c r="U40" i="19"/>
  <c r="Q40" i="19"/>
  <c r="M40" i="19"/>
  <c r="L40" i="19"/>
  <c r="K40" i="19"/>
  <c r="AN38" i="19"/>
  <c r="AM38" i="19"/>
  <c r="AL38" i="19"/>
  <c r="AB38" i="19"/>
  <c r="AA38" i="19"/>
  <c r="Z38" i="19"/>
  <c r="Y38" i="19"/>
  <c r="U38" i="19"/>
  <c r="Q38" i="19"/>
  <c r="M38" i="19"/>
  <c r="L38" i="19"/>
  <c r="K38" i="19"/>
  <c r="AB33" i="19"/>
  <c r="AB32" i="19"/>
  <c r="AB31" i="19"/>
  <c r="AB30" i="19" s="1"/>
  <c r="AN30" i="19"/>
  <c r="AM30" i="19"/>
  <c r="AL30" i="19"/>
  <c r="AA30" i="19"/>
  <c r="Z30" i="19"/>
  <c r="Y30" i="19"/>
  <c r="U30" i="19"/>
  <c r="Q30" i="19"/>
  <c r="M30" i="19"/>
  <c r="L30" i="19"/>
  <c r="K30" i="19"/>
  <c r="AB29" i="19"/>
  <c r="AB28" i="19"/>
  <c r="AB27" i="19"/>
  <c r="AB26" i="19"/>
  <c r="AN16" i="19"/>
  <c r="AN11" i="19" s="1"/>
  <c r="AN124" i="19" s="1"/>
  <c r="AM16" i="19"/>
  <c r="AM11" i="19" s="1"/>
  <c r="AM124" i="19" s="1"/>
  <c r="AL16" i="19"/>
  <c r="AB16" i="19"/>
  <c r="AA16" i="19"/>
  <c r="Z16" i="19"/>
  <c r="Y16" i="19"/>
  <c r="Y11" i="19" s="1"/>
  <c r="U16" i="19"/>
  <c r="U11" i="19" s="1"/>
  <c r="Q16" i="19"/>
  <c r="Q11" i="19" s="1"/>
  <c r="O16" i="19"/>
  <c r="O11" i="19" s="1"/>
  <c r="N16" i="19"/>
  <c r="M16" i="19"/>
  <c r="M11" i="19" s="1"/>
  <c r="L16" i="19"/>
  <c r="K16" i="19"/>
  <c r="AL11" i="19"/>
  <c r="AB11" i="19"/>
  <c r="AB124" i="19" s="1"/>
  <c r="AA11" i="19"/>
  <c r="AA124" i="19" s="1"/>
  <c r="Z11" i="19"/>
  <c r="Z124" i="19" s="1"/>
  <c r="N11" i="19"/>
  <c r="L11" i="19"/>
  <c r="L124" i="19" s="1"/>
  <c r="K11" i="19"/>
  <c r="K124" i="19" s="1"/>
  <c r="D16" i="19"/>
  <c r="D11" i="19" s="1"/>
  <c r="D124" i="19" s="1"/>
  <c r="E16" i="19"/>
  <c r="E11" i="19" s="1"/>
  <c r="E124" i="19" s="1"/>
  <c r="F11" i="19"/>
  <c r="F124" i="19" s="1"/>
  <c r="G16" i="19"/>
  <c r="G11" i="19" s="1"/>
  <c r="D30" i="19"/>
  <c r="D25" i="19" s="1"/>
  <c r="D23" i="19" s="1"/>
  <c r="E30" i="19"/>
  <c r="E25" i="19" s="1"/>
  <c r="E23" i="19" s="1"/>
  <c r="F30" i="19"/>
  <c r="F25" i="19" s="1"/>
  <c r="F23" i="19" s="1"/>
  <c r="G30" i="19"/>
  <c r="D38" i="19"/>
  <c r="E38" i="19"/>
  <c r="F38" i="19"/>
  <c r="G38" i="19"/>
  <c r="D40" i="19"/>
  <c r="E40" i="19"/>
  <c r="F40" i="19"/>
  <c r="G40" i="19"/>
  <c r="D45" i="19"/>
  <c r="E45" i="19"/>
  <c r="F45" i="19"/>
  <c r="G45" i="19"/>
  <c r="D51" i="19"/>
  <c r="F51" i="19"/>
  <c r="E61" i="19"/>
  <c r="G61" i="19"/>
  <c r="D64" i="19"/>
  <c r="D61" i="19" s="1"/>
  <c r="F61" i="19"/>
  <c r="E65" i="19"/>
  <c r="G65" i="19"/>
  <c r="D70" i="19"/>
  <c r="D65" i="19" s="1"/>
  <c r="F70" i="19"/>
  <c r="F65" i="19" s="1"/>
  <c r="D80" i="19"/>
  <c r="E80" i="19"/>
  <c r="F80" i="19"/>
  <c r="G80" i="19"/>
  <c r="D88" i="19"/>
  <c r="E88" i="19"/>
  <c r="F88" i="19"/>
  <c r="G88" i="19"/>
  <c r="D98" i="19"/>
  <c r="E98" i="19"/>
  <c r="F98" i="19"/>
  <c r="G98" i="19"/>
  <c r="D100" i="19"/>
  <c r="E100" i="19"/>
  <c r="F100" i="19"/>
  <c r="G100" i="19"/>
  <c r="D104" i="19"/>
  <c r="E104" i="19"/>
  <c r="F104" i="19"/>
  <c r="G104" i="19"/>
  <c r="G103" i="19" s="1"/>
  <c r="D109" i="19"/>
  <c r="E109" i="19"/>
  <c r="F109" i="19"/>
  <c r="G109" i="19"/>
  <c r="D121" i="19"/>
  <c r="D127" i="19"/>
  <c r="E127" i="19"/>
  <c r="F127" i="19"/>
  <c r="G127" i="19"/>
  <c r="D130" i="19"/>
  <c r="E130" i="19"/>
  <c r="F130" i="19"/>
  <c r="G130" i="19"/>
  <c r="D133" i="19"/>
  <c r="E133" i="19"/>
  <c r="F133" i="19"/>
  <c r="G133" i="19"/>
  <c r="D138" i="19"/>
  <c r="E138" i="19"/>
  <c r="F138" i="19"/>
  <c r="G138" i="19"/>
  <c r="D141" i="19"/>
  <c r="E141" i="19"/>
  <c r="F141" i="19"/>
  <c r="G141" i="19"/>
  <c r="D145" i="19"/>
  <c r="E145" i="19"/>
  <c r="F145" i="19"/>
  <c r="G145" i="19"/>
  <c r="D148" i="19"/>
  <c r="E148" i="19"/>
  <c r="F148" i="19"/>
  <c r="G148" i="19"/>
  <c r="D151" i="19"/>
  <c r="E151" i="19"/>
  <c r="F151" i="19"/>
  <c r="G151" i="19"/>
  <c r="D160" i="19"/>
  <c r="E160" i="19"/>
  <c r="F160" i="19"/>
  <c r="G160" i="19"/>
  <c r="D168" i="19"/>
  <c r="E168" i="19"/>
  <c r="F168" i="19"/>
  <c r="G168" i="19"/>
  <c r="D174" i="19"/>
  <c r="D171" i="19" s="1"/>
  <c r="E174" i="19"/>
  <c r="E171" i="19" s="1"/>
  <c r="F174" i="19"/>
  <c r="F171" i="19" s="1"/>
  <c r="G174" i="19"/>
  <c r="G171" i="19" s="1"/>
  <c r="D182" i="19"/>
  <c r="E182" i="19"/>
  <c r="F182" i="19"/>
  <c r="G182" i="19"/>
  <c r="D184" i="19"/>
  <c r="E184" i="19"/>
  <c r="F184" i="19"/>
  <c r="G184" i="19"/>
  <c r="D190" i="19"/>
  <c r="E190" i="19"/>
  <c r="F190" i="19"/>
  <c r="G190" i="19"/>
  <c r="D193" i="19"/>
  <c r="E193" i="19"/>
  <c r="F193" i="19"/>
  <c r="G193" i="19"/>
  <c r="D198" i="19"/>
  <c r="E198" i="19"/>
  <c r="F198" i="19"/>
  <c r="G198" i="19"/>
  <c r="D200" i="19"/>
  <c r="E200" i="19"/>
  <c r="F200" i="19"/>
  <c r="G200" i="19"/>
  <c r="D203" i="19"/>
  <c r="E203" i="19"/>
  <c r="F203" i="19"/>
  <c r="G203" i="19"/>
  <c r="D205" i="19"/>
  <c r="E205" i="19"/>
  <c r="F205" i="19"/>
  <c r="G205" i="19"/>
  <c r="D207" i="19"/>
  <c r="E207" i="19"/>
  <c r="F207" i="19"/>
  <c r="G207" i="19"/>
  <c r="D211" i="19"/>
  <c r="E211" i="19"/>
  <c r="F211" i="19"/>
  <c r="G211" i="19"/>
  <c r="G210" i="19" s="1"/>
  <c r="D215" i="19"/>
  <c r="E215" i="19"/>
  <c r="F215" i="19"/>
  <c r="G215" i="19"/>
  <c r="D219" i="19"/>
  <c r="E219" i="19"/>
  <c r="F219" i="19"/>
  <c r="G219" i="19"/>
  <c r="D226" i="19"/>
  <c r="E226" i="19"/>
  <c r="F226" i="19"/>
  <c r="G226" i="19"/>
  <c r="G225" i="19" s="1"/>
  <c r="D228" i="19"/>
  <c r="E228" i="19"/>
  <c r="F228" i="19"/>
  <c r="G228" i="19"/>
  <c r="D230" i="19"/>
  <c r="E230" i="19"/>
  <c r="F230" i="19"/>
  <c r="G230" i="19"/>
  <c r="D232" i="19"/>
  <c r="E232" i="19"/>
  <c r="F232" i="19"/>
  <c r="G232" i="19"/>
  <c r="D235" i="19"/>
  <c r="D234" i="19" s="1"/>
  <c r="E235" i="19"/>
  <c r="E234" i="19" s="1"/>
  <c r="F235" i="19"/>
  <c r="F234" i="19" s="1"/>
  <c r="G235" i="19"/>
  <c r="G234" i="19" s="1"/>
  <c r="D238" i="19"/>
  <c r="E238" i="19"/>
  <c r="F238" i="19"/>
  <c r="G238" i="19"/>
  <c r="D240" i="19"/>
  <c r="E240" i="19"/>
  <c r="F240" i="19"/>
  <c r="G240" i="19"/>
  <c r="D242" i="19"/>
  <c r="E242" i="19"/>
  <c r="F242" i="19"/>
  <c r="G242" i="19"/>
  <c r="D244" i="19"/>
  <c r="E244" i="19"/>
  <c r="F244" i="19"/>
  <c r="G244" i="19"/>
  <c r="D247" i="19"/>
  <c r="D246" i="19" s="1"/>
  <c r="E247" i="19"/>
  <c r="E246" i="19" s="1"/>
  <c r="F247" i="19"/>
  <c r="F246" i="19" s="1"/>
  <c r="G247" i="19"/>
  <c r="G246" i="19" s="1"/>
  <c r="D250" i="19"/>
  <c r="D249" i="19" s="1"/>
  <c r="E250" i="19"/>
  <c r="E249" i="19" s="1"/>
  <c r="F250" i="19"/>
  <c r="F249" i="19" s="1"/>
  <c r="G250" i="19"/>
  <c r="G249" i="19" s="1"/>
  <c r="O124" i="19" l="1"/>
  <c r="W124" i="19"/>
  <c r="S124" i="19"/>
  <c r="E24" i="19"/>
  <c r="Y124" i="19"/>
  <c r="U124" i="19"/>
  <c r="Q124" i="19"/>
  <c r="M124" i="19"/>
  <c r="G124" i="19"/>
  <c r="R124" i="19"/>
  <c r="AL144" i="19"/>
  <c r="AB144" i="19"/>
  <c r="P209" i="19"/>
  <c r="AM126" i="19"/>
  <c r="M137" i="19"/>
  <c r="Q137" i="19"/>
  <c r="U137" i="19"/>
  <c r="Y137" i="19"/>
  <c r="X209" i="19"/>
  <c r="AM144" i="19"/>
  <c r="AM167" i="19"/>
  <c r="R209" i="19"/>
  <c r="Z209" i="19"/>
  <c r="AA209" i="19"/>
  <c r="AE225" i="19"/>
  <c r="K167" i="19"/>
  <c r="AA167" i="19"/>
  <c r="K209" i="19"/>
  <c r="T209" i="19"/>
  <c r="AA189" i="19"/>
  <c r="O209" i="19"/>
  <c r="W209" i="19"/>
  <c r="M209" i="19"/>
  <c r="Q209" i="19"/>
  <c r="U209" i="19"/>
  <c r="Y209" i="19"/>
  <c r="AC209" i="19"/>
  <c r="AE237" i="19"/>
  <c r="G237" i="19"/>
  <c r="G43" i="19"/>
  <c r="F237" i="19"/>
  <c r="F225" i="19"/>
  <c r="F210" i="19"/>
  <c r="F137" i="19"/>
  <c r="E237" i="19"/>
  <c r="E225" i="19"/>
  <c r="E209" i="19" s="1"/>
  <c r="E210" i="19"/>
  <c r="E103" i="19"/>
  <c r="D237" i="19"/>
  <c r="D225" i="19"/>
  <c r="D209" i="19" s="1"/>
  <c r="D210" i="19"/>
  <c r="E189" i="19"/>
  <c r="E144" i="19"/>
  <c r="E137" i="19"/>
  <c r="E126" i="19"/>
  <c r="F189" i="19"/>
  <c r="D144" i="19"/>
  <c r="D137" i="19"/>
  <c r="D126" i="19"/>
  <c r="F144" i="19"/>
  <c r="F126" i="19"/>
  <c r="G189" i="19"/>
  <c r="G144" i="19"/>
  <c r="G137" i="19"/>
  <c r="G126" i="19"/>
  <c r="F103" i="19"/>
  <c r="F43" i="19"/>
  <c r="E43" i="19"/>
  <c r="D189" i="19"/>
  <c r="D103" i="19"/>
  <c r="F167" i="19"/>
  <c r="E167" i="19"/>
  <c r="E42" i="19"/>
  <c r="E22" i="19"/>
  <c r="D167" i="19"/>
  <c r="D43" i="19"/>
  <c r="D22" i="19"/>
  <c r="D24" i="19"/>
  <c r="F209" i="19"/>
  <c r="F22" i="19"/>
  <c r="G209" i="19"/>
  <c r="G167" i="19"/>
  <c r="G42" i="19"/>
  <c r="AE209" i="19" l="1"/>
  <c r="F42" i="19"/>
  <c r="F21" i="19" s="1"/>
  <c r="F20" i="19" s="1"/>
  <c r="D42" i="19"/>
  <c r="D21" i="19" s="1"/>
  <c r="D20" i="19" s="1"/>
  <c r="E21" i="19"/>
  <c r="E20" i="19" s="1"/>
  <c r="J16" i="19" l="1"/>
  <c r="J11" i="19" s="1"/>
  <c r="J9" i="19"/>
  <c r="J250" i="19" l="1"/>
  <c r="I250" i="19"/>
  <c r="H250" i="19"/>
  <c r="J249" i="19"/>
  <c r="I249" i="19"/>
  <c r="H249" i="19"/>
  <c r="J247" i="19"/>
  <c r="I247" i="19"/>
  <c r="H247" i="19"/>
  <c r="J246" i="19"/>
  <c r="I246" i="19"/>
  <c r="H246" i="19"/>
  <c r="J244" i="19"/>
  <c r="I244" i="19"/>
  <c r="H244" i="19"/>
  <c r="J242" i="19"/>
  <c r="I242" i="19"/>
  <c r="H242" i="19"/>
  <c r="J240" i="19"/>
  <c r="I240" i="19"/>
  <c r="H240" i="19"/>
  <c r="J238" i="19"/>
  <c r="I238" i="19"/>
  <c r="H238" i="19"/>
  <c r="J235" i="19"/>
  <c r="J234" i="19" s="1"/>
  <c r="I235" i="19"/>
  <c r="I234" i="19" s="1"/>
  <c r="H235" i="19"/>
  <c r="H234" i="19"/>
  <c r="J232" i="19"/>
  <c r="I232" i="19"/>
  <c r="H232" i="19"/>
  <c r="J230" i="19"/>
  <c r="I230" i="19"/>
  <c r="H230" i="19"/>
  <c r="J228" i="19"/>
  <c r="I228" i="19"/>
  <c r="H228" i="19"/>
  <c r="J226" i="19"/>
  <c r="I226" i="19"/>
  <c r="I225" i="19" s="1"/>
  <c r="H226" i="19"/>
  <c r="J219" i="19"/>
  <c r="I219" i="19"/>
  <c r="H219" i="19"/>
  <c r="J215" i="19"/>
  <c r="I215" i="19"/>
  <c r="H215" i="19"/>
  <c r="J211" i="19"/>
  <c r="J210" i="19" s="1"/>
  <c r="I211" i="19"/>
  <c r="H211" i="19"/>
  <c r="J207" i="19"/>
  <c r="I207" i="19"/>
  <c r="H207" i="19"/>
  <c r="I205" i="19"/>
  <c r="I203" i="19"/>
  <c r="I200" i="19"/>
  <c r="I198" i="19"/>
  <c r="I193" i="19"/>
  <c r="I190" i="19"/>
  <c r="I184" i="19"/>
  <c r="I182" i="19"/>
  <c r="I174" i="19"/>
  <c r="I171" i="19" s="1"/>
  <c r="I168" i="19"/>
  <c r="I160" i="19"/>
  <c r="I151" i="19"/>
  <c r="I148" i="19"/>
  <c r="I145" i="19"/>
  <c r="I144" i="19"/>
  <c r="I141" i="19"/>
  <c r="I138" i="19"/>
  <c r="I137" i="19" s="1"/>
  <c r="I133" i="19"/>
  <c r="I130" i="19"/>
  <c r="I127" i="19"/>
  <c r="I109" i="19"/>
  <c r="I103" i="19" s="1"/>
  <c r="I104" i="19"/>
  <c r="I100" i="19"/>
  <c r="I98" i="19"/>
  <c r="I88" i="19"/>
  <c r="I80" i="19"/>
  <c r="I65" i="19"/>
  <c r="I61" i="19"/>
  <c r="I45" i="19"/>
  <c r="I40" i="19"/>
  <c r="I38" i="19"/>
  <c r="I30" i="19"/>
  <c r="I16" i="19"/>
  <c r="I11" i="19" s="1"/>
  <c r="I124" i="19" l="1"/>
  <c r="I237" i="19"/>
  <c r="J237" i="19"/>
  <c r="I210" i="19"/>
  <c r="I209" i="19" s="1"/>
  <c r="I189" i="19"/>
  <c r="H210" i="19"/>
  <c r="H237" i="19"/>
  <c r="I126" i="19"/>
  <c r="I167" i="19"/>
  <c r="J225" i="19"/>
  <c r="J209" i="19" s="1"/>
  <c r="I43" i="19"/>
  <c r="I42" i="19" s="1"/>
  <c r="H225" i="19"/>
  <c r="H209" i="19" l="1"/>
</calcChain>
</file>

<file path=xl/sharedStrings.xml><?xml version="1.0" encoding="utf-8"?>
<sst xmlns="http://schemas.openxmlformats.org/spreadsheetml/2006/main" count="669" uniqueCount="359">
  <si>
    <t>դրամ</t>
  </si>
  <si>
    <t xml:space="preserve"> Այլ ծախսեր</t>
  </si>
  <si>
    <t>Հայտատու «Տնային պայմաններում միայնակ տարեցների և հաշմանդամների սոցիալական սպասարկման կենտրոն» ՊՈԱԿ</t>
  </si>
  <si>
    <t>ՀԱՇՎԱՐԿ</t>
  </si>
  <si>
    <t>Բաժին, խումբ, դաս  10.02.01</t>
  </si>
  <si>
    <t xml:space="preserve">ՀՀ աշխատանքի և սոցիալական հարցերի նախարարության պետական ոչ առևտրային կազմակերպությունների, հիմնադրամի (մրցութային կարգով ընտրված կազմակերպությունների) ծախսերի </t>
  </si>
  <si>
    <t>հազ. դրամ</t>
  </si>
  <si>
    <t>Ցուցանիշներ</t>
  </si>
  <si>
    <t>Չափի միավոր</t>
  </si>
  <si>
    <t>փոփոխություններ բազային բյուջեում</t>
  </si>
  <si>
    <t>Ամփոփ</t>
  </si>
  <si>
    <t>Ծանոթություն</t>
  </si>
  <si>
    <t>տարեկան</t>
  </si>
  <si>
    <t>Համար</t>
  </si>
  <si>
    <t>Հոդվածի անվանումը</t>
  </si>
  <si>
    <t>Հիմնարկների թիվը</t>
  </si>
  <si>
    <t>միավոր</t>
  </si>
  <si>
    <t>մարդ/օրերի թիվը</t>
  </si>
  <si>
    <t xml:space="preserve"> Շահառուների միջին տարեկան թիվը**</t>
  </si>
  <si>
    <t>մարդ</t>
  </si>
  <si>
    <t>Աշխ. Միջին տարեկան թիվը, այդ թվում</t>
  </si>
  <si>
    <t xml:space="preserve"> 1. Վարչական  և այլ անձնակազմ (հաստիքային)</t>
  </si>
  <si>
    <t>որից` 2.3 գործակցից ավել ստացողներ</t>
  </si>
  <si>
    <t>2. Սպասարկող, օժանդակ անձնակազմ (հաստիքային)</t>
  </si>
  <si>
    <t xml:space="preserve"> որից` 1.15 /սկսած 01.07.2015թ. 1.2/ գործակցով հաշվարկից ավել ստացողներ</t>
  </si>
  <si>
    <t>պայմանագրային, այդ թվում</t>
  </si>
  <si>
    <t>նվազագույն ամսական աշխատավարձի չափով  ստացողների  մասով</t>
  </si>
  <si>
    <t xml:space="preserve"> այլ (փորձագետներ և այլն) ստացողների  մասով</t>
  </si>
  <si>
    <t>վերապատրաստվողների գծով</t>
  </si>
  <si>
    <t>ԸՆԴԱՄԵՆԸ ԾԱԽՍԵՐ</t>
  </si>
  <si>
    <t>հազ.դր.</t>
  </si>
  <si>
    <t>ԸՆԹԱՑԻԿ ԾԱԽՍԵՐ</t>
  </si>
  <si>
    <t>ԱՇԽԱՏԱՆՔԻ ՎԱՐՁԱՏՐՈՒԹՅՈՒՆ</t>
  </si>
  <si>
    <t>Դրամով վճարվող աշխատավարձեր և հավելավճարներ</t>
  </si>
  <si>
    <t xml:space="preserve">մեկ աշխատողի միջին ամսական աշխատավարձը </t>
  </si>
  <si>
    <t xml:space="preserve"> Աշխատողների աշխատավարձեր և հավելավճարներ, ներառյալ եկամտային հարկը</t>
  </si>
  <si>
    <t xml:space="preserve"> որից` 1.15/սկսած 01.07.2015թ. 1.2/ գործակցով հաշվարկից ավել ստացողներ</t>
  </si>
  <si>
    <t xml:space="preserve"> այլ (կամ փորձագետներ և այլն) ստացողների  մասով</t>
  </si>
  <si>
    <t xml:space="preserve"> Պարգևատրումներ, դրամական խրախուսումներ և հատուկ վճարներ</t>
  </si>
  <si>
    <t xml:space="preserve"> Քաղաքացիական, դատական և պետական այլ ծառայողների պարգևատրում</t>
  </si>
  <si>
    <t xml:space="preserve">  ՀՀ ֆինանսների և էկոնոմիկայի նախարարության, հարկային և մաքսային մարմինների աշխատողների պարգևատրում`ՙՀՀ բյուջետային համակարգի մասին՚ օրենքի համաձայն</t>
  </si>
  <si>
    <t xml:space="preserve"> Այլ վարձատրություններ</t>
  </si>
  <si>
    <t>Բնեղեն աշխատավարձեր և հավելավճարներ</t>
  </si>
  <si>
    <t xml:space="preserve"> Բնեղեն աշխատավարձեր և հավելավճարներ</t>
  </si>
  <si>
    <t xml:space="preserve">Փաստացի սոցիալական ապահովության վճարներ </t>
  </si>
  <si>
    <t xml:space="preserve"> Սոցիալական ապահովության վճարներ </t>
  </si>
  <si>
    <t>ԾԱՌԱՅՈՒԹՅՈՒՆՆԵՐԻ ԵՎ ԱՊՐԱՆՔՆԵՐԻ ՁԵՌՔԲԵՐՈՒՄ</t>
  </si>
  <si>
    <t>Շարունակական ծախսեր</t>
  </si>
  <si>
    <t xml:space="preserve"> Գործառնական և բանկային ծառայությունների ծախսեր</t>
  </si>
  <si>
    <t xml:space="preserve"> Էներգետիկ ծառայություններ, նույն թվում</t>
  </si>
  <si>
    <t xml:space="preserve"> էլեկտրաէներգիայի ծախսը</t>
  </si>
  <si>
    <t>շենքերի լուսավորվող մակերեսը</t>
  </si>
  <si>
    <t>քառ.մ.</t>
  </si>
  <si>
    <t xml:space="preserve"> էլ.սարքավորումների թիվը,այդ թվում</t>
  </si>
  <si>
    <t>միավ.</t>
  </si>
  <si>
    <t>համակարգիչներ</t>
  </si>
  <si>
    <t xml:space="preserve"> էլ.սարքավորումների հզորությունը</t>
  </si>
  <si>
    <t>կվտ.</t>
  </si>
  <si>
    <t xml:space="preserve"> օգտագործված էլ.էներգիայի չափաքանակը</t>
  </si>
  <si>
    <t>կվտ/ժ.</t>
  </si>
  <si>
    <t xml:space="preserve"> էներգետիկ ծառայություններում վառելիքի և ջեռուցման ծախսեր</t>
  </si>
  <si>
    <t>գազի ծավալը</t>
  </si>
  <si>
    <t>խոր.մ.</t>
  </si>
  <si>
    <t xml:space="preserve">դիզ. վառելիքի ծավալը </t>
  </si>
  <si>
    <t>լիտր</t>
  </si>
  <si>
    <t>վառելափայտի ծավալը</t>
  </si>
  <si>
    <t xml:space="preserve"> շենքերի տաքացվող մակերեսը,այդ թվ.</t>
  </si>
  <si>
    <t>քառ.մ</t>
  </si>
  <si>
    <t>ջեռուցմամբ</t>
  </si>
  <si>
    <t>վառարաններով</t>
  </si>
  <si>
    <t>այլ եղանակներով</t>
  </si>
  <si>
    <t>վառարանների քանակը</t>
  </si>
  <si>
    <t>հատ.</t>
  </si>
  <si>
    <t>Կոմունալ ծառայություններ, այդ թվում</t>
  </si>
  <si>
    <t xml:space="preserve"> ջրմուղ-կոյուղուց օգտվելու վճար</t>
  </si>
  <si>
    <t>օգտագործվող ջրի քանակը</t>
  </si>
  <si>
    <t>այլ կոմունալ ծախսեր</t>
  </si>
  <si>
    <t xml:space="preserve">  Կապի ծառայություններ, այդ թվում</t>
  </si>
  <si>
    <t>աբոնենտային վճար</t>
  </si>
  <si>
    <t>րոպեավճարի գումարը</t>
  </si>
  <si>
    <t xml:space="preserve"> միջքաղաքային խոսակց.գումարը</t>
  </si>
  <si>
    <t>բջջային հեռախոսակապի վճար</t>
  </si>
  <si>
    <t xml:space="preserve">Ինտերնետ </t>
  </si>
  <si>
    <t>Իրտեկ</t>
  </si>
  <si>
    <t>փոստային ծառայությունների վճար</t>
  </si>
  <si>
    <t>կապի այլ ծառայությունների ծախսեր</t>
  </si>
  <si>
    <t xml:space="preserve">կապի միավ.թիվը  </t>
  </si>
  <si>
    <t xml:space="preserve"> Ապահովագրական ծախսեր</t>
  </si>
  <si>
    <t xml:space="preserve"> Գույքի և սարքավորումների վարձակալություն</t>
  </si>
  <si>
    <t>մեկ միավորի միջին արժեքը</t>
  </si>
  <si>
    <t xml:space="preserve"> միավ.թիվը  </t>
  </si>
  <si>
    <t xml:space="preserve"> Արտագերատեսչական ծախսեր</t>
  </si>
  <si>
    <t>Գործուղումների և շրջագայությունների ծախսեր</t>
  </si>
  <si>
    <t xml:space="preserve"> Ներքին գործուղումներ</t>
  </si>
  <si>
    <t>գործուղ.և ծառ.ուղևորութ. քանակը</t>
  </si>
  <si>
    <t>նույնը մեկ աշխատողի հաշվով</t>
  </si>
  <si>
    <t xml:space="preserve"> Արտասահմանյան գործուղումների գծով ծախսեր</t>
  </si>
  <si>
    <t xml:space="preserve"> գործուղ.և ծառ.ուղևորութ. քանակը</t>
  </si>
  <si>
    <t xml:space="preserve"> Այլ տրանսպորտային ծախսեր</t>
  </si>
  <si>
    <t>Պայմանագրային այլ ծառայությունների ձեռքբերում</t>
  </si>
  <si>
    <t xml:space="preserve"> Վարչական ծառայություններ</t>
  </si>
  <si>
    <t xml:space="preserve"> Համակարգչային ծառայություններ</t>
  </si>
  <si>
    <t>պայամանագրի քանակը</t>
  </si>
  <si>
    <t>հատ</t>
  </si>
  <si>
    <t xml:space="preserve"> Աշխատակազմի մասնագիտական զարգացման ծառայություններ</t>
  </si>
  <si>
    <t xml:space="preserve"> Տեղեկատվական ծառայություններ</t>
  </si>
  <si>
    <t xml:space="preserve"> Կառավարչական ծառայություններ</t>
  </si>
  <si>
    <t xml:space="preserve"> Կենցաղային և հանրային սննդի ծառայություններ</t>
  </si>
  <si>
    <t xml:space="preserve"> Ներկայացուցչական ծախսեր</t>
  </si>
  <si>
    <t xml:space="preserve"> Ընդհանուր բնույթի այլ ծառայություններ</t>
  </si>
  <si>
    <t>Այլ մասնագիտական ծառայությունների ձեռքբերում</t>
  </si>
  <si>
    <t xml:space="preserve"> Մասնագիտական ծառայություններ, նույն թվում</t>
  </si>
  <si>
    <t>Ընթացիկ նորոգում և պահպանում (ծառայություններ և նյութեր)</t>
  </si>
  <si>
    <t xml:space="preserve"> Շենքերի և կառույցների ընթացիկ նորոգում և պահպանում</t>
  </si>
  <si>
    <t xml:space="preserve"> Մեքենաների և սարքավորումների ընթացիկ նորոգում և պահպանում</t>
  </si>
  <si>
    <t>Նյութեր (Ապրանքներ)</t>
  </si>
  <si>
    <t xml:space="preserve"> Գրասենյակային նյութեր և հագուստ, այդ թվում</t>
  </si>
  <si>
    <t>գրասենյակային ապրանքներ և նյութեր</t>
  </si>
  <si>
    <t>փափուկ գույք</t>
  </si>
  <si>
    <t xml:space="preserve"> Գյուղատնտեսական ապրանքներ</t>
  </si>
  <si>
    <t xml:space="preserve"> Վերապատրաստման և ուսուցման նյութեր (աշխատողների զարգացման)</t>
  </si>
  <si>
    <t xml:space="preserve">  Տրանսպորտային նյութեր, այդ թվում</t>
  </si>
  <si>
    <t>բենզին</t>
  </si>
  <si>
    <t>ավտոմեքենաների թվաքանակը</t>
  </si>
  <si>
    <t>բենզինի ծավալը</t>
  </si>
  <si>
    <t>դիզ. վառելիք</t>
  </si>
  <si>
    <t>դիզ. ծառելիքի ծավալը</t>
  </si>
  <si>
    <t>գազ</t>
  </si>
  <si>
    <t>խոր. մ.</t>
  </si>
  <si>
    <t xml:space="preserve"> Շրջակա միջավայրի պաշտպանության և գիտական նյութեր</t>
  </si>
  <si>
    <t xml:space="preserve"> Առողջապահական և լաբորատոր նյութեր</t>
  </si>
  <si>
    <t>մեկ հիվանդի /խնամվ/ միջին օր. դեղորայքի ծախսը (դրամ)</t>
  </si>
  <si>
    <t xml:space="preserve"> Կենցաղային և հանրային սննդի նյութեր</t>
  </si>
  <si>
    <t>միայն սննդամթերքի ծախսը</t>
  </si>
  <si>
    <t>մեկ խնամվ./հիվանդի/ միջին օր. ծախսը (դրամ)</t>
  </si>
  <si>
    <t xml:space="preserve"> Հատուկ նպատակային այլ նյութեր</t>
  </si>
  <si>
    <t>ՏՈԿՈՍԱՎՃԱՐՆԵՐ</t>
  </si>
  <si>
    <t xml:space="preserve"> Ներքին տոկոսավճարներ</t>
  </si>
  <si>
    <t xml:space="preserve"> Ներքին արժեթղթերի տոկոսավճարներ</t>
  </si>
  <si>
    <t xml:space="preserve"> Ներքին վարկերի տոկոսավճարներ</t>
  </si>
  <si>
    <t xml:space="preserve"> Արտաքին տոկոսավճարներ</t>
  </si>
  <si>
    <t xml:space="preserve"> Արտաքին արժեթղթերի գծով տոկոսավճարներ</t>
  </si>
  <si>
    <t xml:space="preserve"> Արտաքին վարկերի գծով տոկոսավճարներ</t>
  </si>
  <si>
    <t xml:space="preserve"> Փոխառությունների հետ կապված վճարներ</t>
  </si>
  <si>
    <t xml:space="preserve"> Փոխանակման կուրսերի բացասական տարբերություն</t>
  </si>
  <si>
    <t xml:space="preserve"> Տույժեր</t>
  </si>
  <si>
    <t xml:space="preserve"> Փոխառությունների գծով տուրքեր</t>
  </si>
  <si>
    <t>ՍՈՒԲՍԻԴԻԱՆԵՐ</t>
  </si>
  <si>
    <t>Սուբսիդիաներ պետական կազմակերպություններին</t>
  </si>
  <si>
    <t xml:space="preserve">  Սուբսիդիաներ ոչ ֆինանսական պետական կազմակերպություններին</t>
  </si>
  <si>
    <t xml:space="preserve"> Սուբսիդիաներ ֆինանսական պետական կազմակերպություններին</t>
  </si>
  <si>
    <t>Սուբսիդիաներ ոչ պետական կազմակերպություններին</t>
  </si>
  <si>
    <t xml:space="preserve">  Սուբսիդիաներ ոչ պետական ոչ ֆինանսական կազմակերպություններին</t>
  </si>
  <si>
    <t xml:space="preserve"> Սուբսիդիաներ ոչ պետական ֆինանսական կազմակերպություններին</t>
  </si>
  <si>
    <t>ԴՐԱՄԱՇՆՈՐՀՆԵՐ</t>
  </si>
  <si>
    <t>Դրամաշնորհներ օտարերկրյա կառավարություններին</t>
  </si>
  <si>
    <t xml:space="preserve"> Ընթացիկ դրամաշնորհներ օտարերկրյա կառավարություններին</t>
  </si>
  <si>
    <t xml:space="preserve"> Կապիտալ դրամաշնորհներ օտարերկրյա կառավարություններին</t>
  </si>
  <si>
    <t>Դրամաշնորհներ միջազգային կառավարություններին</t>
  </si>
  <si>
    <t xml:space="preserve"> Ընթացիկ դրամաշնորհներ միջազգային կառավարություններին</t>
  </si>
  <si>
    <t xml:space="preserve"> Կապիտալ դրամաշնորհներ միջազգային կառավարություններին</t>
  </si>
  <si>
    <t>Ընթացիկ դրամաշնորհներ պետական հատվածի այլ մակարդակներին</t>
  </si>
  <si>
    <t>Ընթացիկ դրամաշնորհներ պետական կառավարման հատվածին</t>
  </si>
  <si>
    <t>Ընթացիկ սուբվենցիաներ համայնքներին</t>
  </si>
  <si>
    <t xml:space="preserve"> Պետական բյուջեից համայնքների բյուջեներին ֆինանսական համահարթեցման սկզբունքով տրվող դոտացիաներ</t>
  </si>
  <si>
    <t xml:space="preserve"> Օրենքների կիրարկման արդյունքում համայնքների բյուջեների կորուստների փոխհատուցում</t>
  </si>
  <si>
    <t xml:space="preserve"> Այլ ընթացիկ դրամաշնորհներ համայնքներին</t>
  </si>
  <si>
    <t>Ընթացիկ դրամաշնորհներ պետական և համայնքների ոչ առևտրային կազմակերպություններին</t>
  </si>
  <si>
    <t>Ընթացիկ դրամաշնորհներ պետական և համայնքների առևտրային կազմակերպություններին</t>
  </si>
  <si>
    <t>Այլ ընթացիկ դրամաշնորհներ</t>
  </si>
  <si>
    <t>Կապիտալ դրամաշնորհներ պետական հատվածի այլ մակարդակներին</t>
  </si>
  <si>
    <t>Կապիտալ դրամաշնորհներ պետական կառավարման հատվածին</t>
  </si>
  <si>
    <t xml:space="preserve"> Կապիտալ սուբվենցիաներ համայնքներին</t>
  </si>
  <si>
    <t xml:space="preserve"> Այլ կապիտալ դրամաշնորհներ համայնքներին</t>
  </si>
  <si>
    <t xml:space="preserve"> Կապիտալ դրամաշնորհներ պետական և համայնքային ոչ առևտրային կազմակերպություններին</t>
  </si>
  <si>
    <t xml:space="preserve"> Կապիտալ դրամաշնորհներ պետական և համայնքային առևտրային կազմակերպություններին</t>
  </si>
  <si>
    <t xml:space="preserve"> Այլ կապիտալ դրամաշնորհներ</t>
  </si>
  <si>
    <t>ՍՈՑԻԱԼԱԿԱՆ ՆՊԱՍՏՆԵՐ ԵՎ ԿԵՆՍԱԹՈՇԱԿՆԵՐ</t>
  </si>
  <si>
    <t>Սոցիալական ապահովության նպաստներ</t>
  </si>
  <si>
    <t>Տնային տնտեսություններին դրամով վճարվող սոցիալական ապահովության վճարներ</t>
  </si>
  <si>
    <t xml:space="preserve"> Սոցիալական ապահովության բնեղեն նպաստներ ծառայություններ մատուցողներին</t>
  </si>
  <si>
    <t>Սոցիալական օգնության դրամական արտահայտությամբ նպաստներ (բյուջեից)</t>
  </si>
  <si>
    <t xml:space="preserve"> Հիվանդության և հաշմանդամության նպաստներ բյուջեից</t>
  </si>
  <si>
    <t xml:space="preserve"> Մայրության նպաստներ բյուջեից</t>
  </si>
  <si>
    <t xml:space="preserve"> Երեխաների կամ ընտանեկան նպաստներ բյուջեից, նույն թվում</t>
  </si>
  <si>
    <t>Սաների համար տարեկան նախատեսված  անձնական մանր ծախս</t>
  </si>
  <si>
    <t xml:space="preserve"> Գործազրկության նպաստներ բյուջեից</t>
  </si>
  <si>
    <t xml:space="preserve"> Կենսաթոշակի անցնելու հետ կապված և տարիքային նպաստներ բյուջեից, նույն թվում</t>
  </si>
  <si>
    <t xml:space="preserve"> Հուղարկավորության նպաստներ բյուջեից</t>
  </si>
  <si>
    <t xml:space="preserve"> Կրթական, մշակութային և սպորտային նպաստներ բյուջեից</t>
  </si>
  <si>
    <t xml:space="preserve"> Բնակարանային նպաստներ բյուջեից</t>
  </si>
  <si>
    <t xml:space="preserve"> Այլ նպաստներ բյուջեից, նույն թվում</t>
  </si>
  <si>
    <t>Կենսաթոշակներ</t>
  </si>
  <si>
    <t>0</t>
  </si>
  <si>
    <t>Սոցիալական  ապահովության  միջոցառումների  իրականացման  նպատակով  աշխատողներին  առաջարկվող  սոցիալական փաթեթի  ծառայությունների  գծով ծախսեր</t>
  </si>
  <si>
    <t>4751</t>
  </si>
  <si>
    <t>Բժշկական ապահովագրություն</t>
  </si>
  <si>
    <t>4752</t>
  </si>
  <si>
    <t>Հիպոթեքային վարկի ամսական վճարի մարում</t>
  </si>
  <si>
    <t>4753</t>
  </si>
  <si>
    <t>Ուսման վճարների փոխհատուցում</t>
  </si>
  <si>
    <t>4754</t>
  </si>
  <si>
    <t>Հանգստի ծախսերի փոխհատուցում</t>
  </si>
  <si>
    <t>ԱՅԼ ԾԱԽՍԵՐ</t>
  </si>
  <si>
    <t>Նվիրատվություններ ոչ կառավարչական (հասարակական) կազմակերպություններին</t>
  </si>
  <si>
    <t xml:space="preserve"> Տնային տնտեսություններին ծառայություններ մատուցող` շահույթ չհետապնդող կազմակերպություններին նվիրատվություններ</t>
  </si>
  <si>
    <t xml:space="preserve"> Նվիրատվություններ այլ շահույթ չհետապնդող կազմակերպություններին</t>
  </si>
  <si>
    <t>Հարկեր, պարտադիր վճարներ և տույժեր, որոնք կառավարման տարբեր մակարդակների կողմից կիրառվում են միմյանց նկատմամբ</t>
  </si>
  <si>
    <t xml:space="preserve"> Աշխատավարձի ֆոնդ</t>
  </si>
  <si>
    <t xml:space="preserve"> Այլ հարկեր</t>
  </si>
  <si>
    <t xml:space="preserve"> Պարտադիր վճարներ</t>
  </si>
  <si>
    <t xml:space="preserve"> Պետական հատվածի տարբեր մակարդակների կողմից միմյանց նկատմամաբ կիրառվող տույժեր</t>
  </si>
  <si>
    <t>Դատարանների կողմից նշանակված տույժեր և տուգանքներ</t>
  </si>
  <si>
    <t xml:space="preserve"> Դատարանների կողմից նշանակված տույժեր և տուգանքներ</t>
  </si>
  <si>
    <t>Բնական աղետներից կամ այլ բնական պատճառներով առաջացած վնասների կամ վնասվածքների վերականգնում</t>
  </si>
  <si>
    <t xml:space="preserve"> Բնական աղետներից առաջացած վնասվածքների կամ վնասների վերականգնում</t>
  </si>
  <si>
    <t xml:space="preserve"> Այլ բնական պատճառներով ստացած վնասվածքների վերականգնում</t>
  </si>
  <si>
    <t>Կառավարման մարմինների գործունեության հետևանքով առաջացած վնասների կամ վնասվածքների վերականգնում</t>
  </si>
  <si>
    <t xml:space="preserve"> Կառավարման մարմինների գործունեության հետևանքով առաջացած վնասվածքների կամ վնասների վերականգնում</t>
  </si>
  <si>
    <t>Այլ ծախսեր</t>
  </si>
  <si>
    <t>Պահուստային միջոցներ</t>
  </si>
  <si>
    <t xml:space="preserve"> Պահուստային միջոցներ</t>
  </si>
  <si>
    <t>ՈՉ ՖԻՆԱՆՍԱԿԱՆ ԱԿՏԻՎՆԵՐԻ ԳԾՈՎ ԾԱԽՍԵԵՐ</t>
  </si>
  <si>
    <t>ՀԻՄՆԱԿԱՆ ՄԻՋՈՑՆԵՐ</t>
  </si>
  <si>
    <t>ՇԵՆՔԵՐ ԵՎ ՇԻՆՈՒԹՅՈՒՆՆԵՐ</t>
  </si>
  <si>
    <t xml:space="preserve"> Շենքերի և շինությունների ձեռքբերում</t>
  </si>
  <si>
    <t xml:space="preserve"> Շենքերի և շինությունների շինարարություն</t>
  </si>
  <si>
    <t xml:space="preserve"> Շենքերի և շինությունների կապիտալ վերանորոգում</t>
  </si>
  <si>
    <t>ՄԵՔԵՆԱՆԵՐ ԵՎ ՍԱՐՔԱՎՈՐՈՒՄՆԵՐ</t>
  </si>
  <si>
    <t xml:space="preserve"> Տրանսպորտային սարքավորումներ</t>
  </si>
  <si>
    <t xml:space="preserve"> Վարչական սարքավորումներ</t>
  </si>
  <si>
    <t xml:space="preserve"> Այլ մեքենաներ և սարքավորումներ</t>
  </si>
  <si>
    <t>ԱՅԼ ՀԻՄՆԱԿԱՆ ՄԻՋՈՑՆԵՐ</t>
  </si>
  <si>
    <t xml:space="preserve"> Աճեցվող ակտիվներ</t>
  </si>
  <si>
    <t xml:space="preserve"> Ոչ նյութական հիմնական միջոցներ</t>
  </si>
  <si>
    <t xml:space="preserve">Գեոդեզիական-քարտեզագրման ծախսեր </t>
  </si>
  <si>
    <t>Նախագծահետազոտական ծախսեր</t>
  </si>
  <si>
    <t xml:space="preserve"> Ոչ ֆինանսական ակտիվների գծով ծախսեր</t>
  </si>
  <si>
    <t>ՊԱՇԱՐՆԵՐ</t>
  </si>
  <si>
    <t>ՌԱԶՄԱՎԱՐԱԿԱՆ ՊԱՇԱՐՆԵՐ</t>
  </si>
  <si>
    <t xml:space="preserve"> Ռազմավարական պաշարներ</t>
  </si>
  <si>
    <t>ԱՐՏԱԴՐԱԿԱՆ ՆՇԱՆԱԿՈՒԹՅԱՆ ՊԱՇԱՐՆԵՐ</t>
  </si>
  <si>
    <t xml:space="preserve"> Նյութեր և պարագաներ</t>
  </si>
  <si>
    <t>ՎԵՐԱՎԱՃԱՌՔԻ ՀԱՄԱՐ ՆԱԽԱՏԵՍՎԱԾ ԱՊՐԱՆՔՆԵՐ</t>
  </si>
  <si>
    <t xml:space="preserve"> Վերավաճառքի համար նախատեսված ապրանքներ</t>
  </si>
  <si>
    <t>ՍՊԱՌՄԱՆ ՆՊԱՏԱԿՈՎ ՊԱՀՎՈՂ ՊԱՇԱՐՆԵՐ</t>
  </si>
  <si>
    <t xml:space="preserve"> Սպառման նպատակով պահվող պաշարներ</t>
  </si>
  <si>
    <t>ԲԱՐՁՐԱՐԺԵՔ ԱԿՏԻՎՆԵՐ</t>
  </si>
  <si>
    <t>Բարձրարժեք ակտիվներ</t>
  </si>
  <si>
    <t xml:space="preserve"> Բարձրարժեք ակտիվներ</t>
  </si>
  <si>
    <t>ՉԱՐՏԱԴՐՎԱՇ ԱԿՏԻՎՆԵՐ</t>
  </si>
  <si>
    <t>ՀՈՂ</t>
  </si>
  <si>
    <t xml:space="preserve"> Հող</t>
  </si>
  <si>
    <t>ԸՆԴԵՐՔԱՅԻՆ ԱԿՏԻՎՆԵՐ</t>
  </si>
  <si>
    <t xml:space="preserve"> Ընդերքային ակտիվներ</t>
  </si>
  <si>
    <t>ԱՅԼ ԲՆԱԿԱՆ ԾԱԳՈՒՄ ՈՒՆԵՑՈՂ ԱԿՏԻՎՆԵՐ</t>
  </si>
  <si>
    <t xml:space="preserve"> Այլ բնական ծագում ունեցող ակտիվներ</t>
  </si>
  <si>
    <t>ՈՉ ՆՅՈՒԹԱԿԱՆ ՉԱՐՏԱԴՐՎԱԾ ԱԿՏԻՎՆԵՐ</t>
  </si>
  <si>
    <t xml:space="preserve"> Ոչ նյութական չարտադրված ակտիվներ</t>
  </si>
  <si>
    <t>ՀԱՇՎԱՆՑՈՒՄՆԵՐ` ՈՉ ՖԻՆԱՆՍԱԿԱՆ ԱԿՏԻՎՆԵՐԻ ԳԾՈՎ ԾԱԽՍԵՐ</t>
  </si>
  <si>
    <t xml:space="preserve"> Հաշվանցումներ` ոչ ֆինանսական ակտիվների գծով ծախսեր</t>
  </si>
  <si>
    <t>ՈՉ ՖԻՆԱՆՍԱԿԱՆ ԱԿՏԻՎՆԵՐԻ ՕՏԱՐՈՒՄԻՑ ՄՈՒՏՔԵՐ</t>
  </si>
  <si>
    <t>Ոչ ֆինանսական ակտիվների օտարումից մուտքերի ստացում</t>
  </si>
  <si>
    <t>Հողի օտարումից միջոցների ստացում</t>
  </si>
  <si>
    <r>
      <t xml:space="preserve"> * </t>
    </r>
    <r>
      <rPr>
        <b/>
        <sz val="10"/>
        <rFont val="GHEA Grapalat"/>
        <family val="3"/>
      </rPr>
      <t>Սույն հաշվարկը կատարվում է յուրաքանչյուր ՊՈԱԿ-ի համար առանձին (որը ամփոփվում է նաև միջոցառման տեսքով) և լրացվում է հաշվարկի միայն իրեն վերաբերող ցուցանիշների մասով</t>
    </r>
    <r>
      <rPr>
        <sz val="10"/>
        <rFont val="GHEA Grapalat"/>
        <family val="3"/>
      </rPr>
      <t xml:space="preserve">: Յուրաքանչյուր ՊՈԱԿ-ի հաշվարկը ձևավորվում է առանձին տնտեսագիտական դասակարգման հոդվածների գծով </t>
    </r>
    <r>
      <rPr>
        <b/>
        <sz val="10"/>
        <rFont val="GHEA Grapalat"/>
        <family val="3"/>
      </rPr>
      <t>էլեկտրոնային հաշվարկներից` վերջինիս ամփոփ թվի հետ կապի միջոցով:</t>
    </r>
    <r>
      <rPr>
        <sz val="10"/>
        <rFont val="GHEA Grapalat"/>
        <family val="3"/>
      </rPr>
      <t xml:space="preserve"> </t>
    </r>
    <r>
      <rPr>
        <b/>
        <sz val="10"/>
        <rFont val="GHEA Grapalat"/>
        <family val="3"/>
      </rPr>
      <t xml:space="preserve">Էլեկտրոնային հաշվարկի ամփոփ թիվը ստացվում է .                                                                                                                                               </t>
    </r>
    <r>
      <rPr>
        <sz val="10"/>
        <rFont val="GHEA Grapalat"/>
        <family val="3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rFont val="GHEA Grapalat"/>
        <family val="3"/>
      </rPr>
      <t xml:space="preserve"> </t>
    </r>
    <r>
      <rPr>
        <b/>
        <sz val="12"/>
        <color indexed="10"/>
        <rFont val="GHEA Grapalat"/>
        <family val="3"/>
      </rPr>
      <t/>
    </r>
  </si>
  <si>
    <r>
      <rPr>
        <b/>
        <sz val="10"/>
        <rFont val="GHEA Grapalat"/>
        <family val="3"/>
      </rPr>
      <t xml:space="preserve"> աշխատավարձի գծով էլեկտրոնային հաշվարկից</t>
    </r>
    <r>
      <rPr>
        <sz val="10"/>
        <rFont val="GHEA Grapalat"/>
        <family val="3"/>
      </rPr>
      <t xml:space="preserve">, որը ներառում է հաստիքային (վարչական, մասնագիտական և սպասարկող անձնակազմ), պայմանագրային ցուցակներ և տեղեկատվություն վերապատրաստվողների գծով` թվաքանակի և գումարի մասով: Վերջինիս գծով անհրաժեշտ է նաև լրացուցիչ ներկայացնել նրանում նշված հաստիքների թվաքանակի և ամսական աշխատավարձի չափի որոշման իրավական հիմքերը, </t>
    </r>
  </si>
  <si>
    <r>
      <rPr>
        <b/>
        <sz val="10"/>
        <rFont val="GHEA Grapalat"/>
        <family val="3"/>
      </rPr>
      <t>մնացած յուրաքանչյուր տնտեսագիտական դասակարգման հոդվածների գծով առանձին Էլեկտրոնային հաշվարկներից:</t>
    </r>
    <r>
      <rPr>
        <sz val="10"/>
        <rFont val="GHEA Grapalat"/>
        <family val="3"/>
      </rPr>
      <t xml:space="preserve"> Ձեռք բերվող ապրանքների, ծառայությունների և աշխատանքների գծով կից լրացուցիչ ներկայացվում է նաև համապատասխան հիմավորումներ փոխկապակցված շահառուների թվի կամ համապատասխան հիմնավորման դեպքում նաև այլ ելակետային ցուցանիշների հետ, ինչպես նաև ծառայությունների ձեռք բերման հետ կապված առկա պայմանագրեր և այլ իրավական հիմքեր,  </t>
    </r>
  </si>
  <si>
    <r>
      <t>**</t>
    </r>
    <r>
      <rPr>
        <b/>
        <sz val="10"/>
        <rFont val="GHEA Grapalat"/>
        <family val="3"/>
      </rPr>
      <t>Շահառուների միջին տարեկան թիվը</t>
    </r>
    <r>
      <rPr>
        <sz val="10"/>
        <rFont val="GHEA Grapalat"/>
        <family val="3"/>
      </rPr>
      <t xml:space="preserve"> յուրաքանչյուր ՊՈԱԿ-ի համար որոշվում է յուրաքանչյուր տարվա հունվարի 1-ի դրությամբ ցուցակային թվին գումարած առնվազն նախորդ երկու տարվա ընթացքում փաստացի մուտք գործածների թիվը` մարդ/ ամիս (օր) հաշվարկով, և հանած դուրս եկածների թիվը (այդ թվում ժամանակավորապես բացակայողների)` մարդ/ամիս (օր) հաշվարկով:</t>
    </r>
  </si>
  <si>
    <r>
      <t>***</t>
    </r>
    <r>
      <rPr>
        <b/>
        <sz val="10"/>
        <rFont val="GHEA Grapalat"/>
        <family val="3"/>
      </rPr>
      <t xml:space="preserve">Բազային բյուջեն </t>
    </r>
    <r>
      <rPr>
        <sz val="10"/>
        <rFont val="GHEA Grapalat"/>
        <family val="3"/>
      </rPr>
      <t>իրենից ներկայացնում է բազային ճշտումների ենթարկված ընթացիկ տարվա բյուջեն: Բազային ճշտումներ են համարվում` ֆինանսավորման աղբյուրների, աշխատավարձի չափի, ապրանքների (աշխատանքների, ծառայությունների) գների փոփոխությունները, ընթացիկ տարում մեկնարկած միջոցառումների գծով ծախսերն ըստ տարիների բաշխման, նպատակային միջոցառումների փոփոխությունները և այլն:</t>
    </r>
  </si>
  <si>
    <t>Միջոցառում` 11002 «Միայնակ տարեցների և հաշմանդամների տնային պայմաններում սոցիալական սպասարկում»</t>
  </si>
  <si>
    <t>2020 թ. փաստացի կատարողական (պետական բյուջե)</t>
  </si>
  <si>
    <t>2020թ. փաստացի կատարողական (այլ աղբյուրներ)</t>
  </si>
  <si>
    <t>2021 թ. փաստացի կատարողական (պետական բյուջե)</t>
  </si>
  <si>
    <t>2021 թ. փաստացի կատարողական (այլ աղբյուրներ)</t>
  </si>
  <si>
    <t>2022 թ. հաստատված պետական  բյուջե</t>
  </si>
  <si>
    <t>2022 թ. հաստատված (այլ աղբյուրներ)</t>
  </si>
  <si>
    <t>2022-2024 թթ ՄԺԾԾ հաստատված</t>
  </si>
  <si>
    <t>2023-2025թթ ՄԺԾԾ (հայտ-տեղեկատվություն) չափաքանակ</t>
  </si>
  <si>
    <t>2023-2025թթ ՄԺԾԾ  չափաքանակ</t>
  </si>
  <si>
    <t>2023 ØÄÌÌ Ð²Úî ծրագրվող տարվա բազային բյուջե***</t>
  </si>
  <si>
    <t>2023 ØÄÌÌ Ð²Úî (այլ աղբյուրներից)</t>
  </si>
  <si>
    <t>2024 ØÄÌÌ Ð²Úî ծրագրվող տարվա բազային բյուջե***</t>
  </si>
  <si>
    <t>2024 ØÄÌÌ Ð²Úî (այլ աղբյուրներից)</t>
  </si>
  <si>
    <t>2025 ØÄÌÌ Ð²Úî ծրագրվող տարվա բազային բյուջե***</t>
  </si>
  <si>
    <t>2025 ØÄÌÌ Ð²Úî (այլ աղբյուրներից)</t>
  </si>
  <si>
    <t>2023-2025 ØÄÌÌ  (նախագիծ-հաստատված) ծրագրվող տարվա բազային բյուջե***</t>
  </si>
  <si>
    <t>2023 ´Úàôæºî²ÚÆÜ Ð²Úî ծրագրվող տարվա բազային բյուջե***</t>
  </si>
  <si>
    <t>1-ÇÝ »é³ÙëÛ³Ï</t>
  </si>
  <si>
    <t>2-ñ¹ »é³ÙëÛ³Ï</t>
  </si>
  <si>
    <t>1-ÇÝ ÏÇë³ÙÛ³Ï</t>
  </si>
  <si>
    <t>3-ñ¹ »é³ÙëÛ³Ï</t>
  </si>
  <si>
    <t>9-Á ³ÙÇë</t>
  </si>
  <si>
    <t>4-ñ¹ »é³ÙëÛ³Ï</t>
  </si>
  <si>
    <t>2023 բյուջետային Ð²Úî (այլ աղբյուրներից)</t>
  </si>
  <si>
    <t>Ըստ առանձին ՊՈԱԿ-ների ("Նորք" հիմնադրամի և Ազգային ինստիտուտի դեպքում` ըստ առանձին բաղադրիչների)</t>
  </si>
  <si>
    <t>Լրացնել ըստ տնտեսագիտական դասակարգման հոդվածների հաշվարկման համար հիմք հանդիսացող գործոնների (քանակ, գին և այլն) իրավական կամ այլ հիմնավորումները</t>
  </si>
  <si>
    <t>1 կիսամյակ</t>
  </si>
  <si>
    <t>2 կիսամյակ</t>
  </si>
  <si>
    <r>
      <t>Հավելված N 1. Գոյություն ունեցող պարտավորությունների գծով ծախսակազմումների ամփոփ ձևաչափ</t>
    </r>
    <r>
      <rPr>
        <b/>
        <vertAlign val="superscript"/>
        <sz val="12"/>
        <color indexed="8"/>
        <rFont val="GHEA Grapalat"/>
        <family val="3"/>
      </rPr>
      <t>1</t>
    </r>
  </si>
  <si>
    <r>
      <t xml:space="preserve">Ծրագիրը՝ </t>
    </r>
    <r>
      <rPr>
        <sz val="12"/>
        <color indexed="8"/>
        <rFont val="GHEA Grapalat"/>
        <family val="3"/>
      </rPr>
      <t>1011</t>
    </r>
  </si>
  <si>
    <t xml:space="preserve"> Անապահով սոցիալական խմբերին աջակցություն </t>
  </si>
  <si>
    <t>Միջոցառումը՝ 11007</t>
  </si>
  <si>
    <t xml:space="preserve"> Սոցիալական բնակարանային ֆոնդի սպասարկման ծառայություններ</t>
  </si>
  <si>
    <r>
      <t xml:space="preserve">Միջոցառման հիմքում դրված ծախսային պարտավորության բնույթը՝ </t>
    </r>
    <r>
      <rPr>
        <vertAlign val="superscript"/>
        <sz val="9"/>
        <color indexed="8"/>
        <rFont val="GHEA Grapalat"/>
        <family val="3"/>
      </rPr>
      <t>4</t>
    </r>
  </si>
  <si>
    <t>Պարտադիր ծախսերին դասվող միջոցառումներ</t>
  </si>
  <si>
    <t>Աղյուսակ 1. Ծախսերի վրա ազդող ծախսային գործոնները</t>
  </si>
  <si>
    <r>
      <t xml:space="preserve">Ծախսային գործոնը և սպառվող (ծախսվող) ռեսուրսը </t>
    </r>
    <r>
      <rPr>
        <vertAlign val="superscript"/>
        <sz val="9"/>
        <color indexed="8"/>
        <rFont val="GHEA Grapalat"/>
        <family val="3"/>
      </rPr>
      <t xml:space="preserve">5 </t>
    </r>
  </si>
  <si>
    <r>
      <t>Գործոնի տեսակը</t>
    </r>
    <r>
      <rPr>
        <vertAlign val="superscript"/>
        <sz val="9"/>
        <color indexed="8"/>
        <rFont val="GHEA Grapalat"/>
        <family val="3"/>
      </rPr>
      <t xml:space="preserve">6 </t>
    </r>
  </si>
  <si>
    <r>
      <t>Չափի միավորը</t>
    </r>
    <r>
      <rPr>
        <vertAlign val="superscript"/>
        <sz val="9"/>
        <color indexed="8"/>
        <rFont val="GHEA Grapalat"/>
        <family val="3"/>
      </rPr>
      <t xml:space="preserve">7 </t>
    </r>
  </si>
  <si>
    <r>
      <t>Ստանդարտի (նորմատիվի) առկայությունը</t>
    </r>
    <r>
      <rPr>
        <vertAlign val="superscript"/>
        <sz val="9"/>
        <color indexed="8"/>
        <rFont val="GHEA Grapalat"/>
        <family val="3"/>
      </rPr>
      <t>8</t>
    </r>
  </si>
  <si>
    <r>
      <t>Գործոնի կամ ռեսուրսի սպառման (ծախսման) մակարդակը</t>
    </r>
    <r>
      <rPr>
        <vertAlign val="superscript"/>
        <sz val="9"/>
        <color indexed="8"/>
        <rFont val="GHEA Grapalat"/>
        <family val="3"/>
      </rPr>
      <t xml:space="preserve">9 </t>
    </r>
  </si>
  <si>
    <r>
      <t>Հիմնավորումներ/Պատճառներ</t>
    </r>
    <r>
      <rPr>
        <vertAlign val="superscript"/>
        <sz val="9"/>
        <color indexed="8"/>
        <rFont val="GHEA Grapalat"/>
        <family val="3"/>
      </rPr>
      <t xml:space="preserve">10 </t>
    </r>
  </si>
  <si>
    <t>2021թ․</t>
  </si>
  <si>
    <t>2022թ.</t>
  </si>
  <si>
    <t>2023թ.</t>
  </si>
  <si>
    <t>2024թ.</t>
  </si>
  <si>
    <t>2025թ.</t>
  </si>
  <si>
    <t>Գնային և ոչ գնային գործոններ՝</t>
  </si>
  <si>
    <t>Աշխատողների միջին ամսական աշխատավարձ</t>
  </si>
  <si>
    <t>գնային</t>
  </si>
  <si>
    <t>հազ.դրամ</t>
  </si>
  <si>
    <t>ոչ</t>
  </si>
  <si>
    <t>Ավելացումը պայմանավորված է  աշխատավարձի 30% բարձրացմամբ</t>
  </si>
  <si>
    <t xml:space="preserve">Էլեկտրաէներգիայի միջին գին(Ցերեկային և գիշերային սակագներ) </t>
  </si>
  <si>
    <t xml:space="preserve"> Դրամ</t>
  </si>
  <si>
    <t xml:space="preserve">Հանրային ծառայությունները կարգավորող հանձնաժողովի որոշման, </t>
  </si>
  <si>
    <t>Սպառվող ռեսուրսներ՝</t>
  </si>
  <si>
    <r>
      <t>Աղյուսակ 2. Ծախսերի ամփոփ հաշվարկը (առանց ծախսային խնայողությունների գծով առաջարկների ներառման)</t>
    </r>
    <r>
      <rPr>
        <vertAlign val="superscript"/>
        <sz val="10"/>
        <color indexed="8"/>
        <rFont val="GHEA Grapalat"/>
        <family val="3"/>
      </rPr>
      <t>11</t>
    </r>
  </si>
  <si>
    <r>
      <t>Ծախսային տարրերը</t>
    </r>
    <r>
      <rPr>
        <vertAlign val="superscript"/>
        <sz val="8"/>
        <color indexed="8"/>
        <rFont val="GHEA Grapalat"/>
        <family val="3"/>
      </rPr>
      <t>12</t>
    </r>
  </si>
  <si>
    <t>ոչ գնային գործոն</t>
  </si>
  <si>
    <t>գնային գործոն</t>
  </si>
  <si>
    <r>
      <t>Ընդամենը ծախսեր (հազ. դրամ</t>
    </r>
    <r>
      <rPr>
        <sz val="9"/>
        <color indexed="8"/>
        <rFont val="GHEA Grapalat"/>
        <family val="3"/>
      </rPr>
      <t>)</t>
    </r>
    <r>
      <rPr>
        <vertAlign val="superscript"/>
        <sz val="9"/>
        <color indexed="8"/>
        <rFont val="GHEA Grapalat"/>
        <family val="3"/>
      </rPr>
      <t>14</t>
    </r>
  </si>
  <si>
    <t>2021թ. Փաստ</t>
  </si>
  <si>
    <t>2022թ. Բյուջե</t>
  </si>
  <si>
    <r>
      <t>Ընդամենը փոփոխության ենթարկված ծախսեր (հազ. դրամ</t>
    </r>
    <r>
      <rPr>
        <sz val="9"/>
        <color indexed="8"/>
        <rFont val="GHEA Grapalat"/>
        <family val="3"/>
      </rPr>
      <t>)</t>
    </r>
    <r>
      <rPr>
        <vertAlign val="superscript"/>
        <sz val="8"/>
        <color indexed="8"/>
        <rFont val="GHEA Grapalat"/>
        <family val="3"/>
      </rPr>
      <t>15</t>
    </r>
    <r>
      <rPr>
        <sz val="8"/>
        <color indexed="8"/>
        <rFont val="GHEA Grapalat"/>
        <family val="3"/>
      </rPr>
      <t>,</t>
    </r>
  </si>
  <si>
    <t>X</t>
  </si>
  <si>
    <t>…</t>
  </si>
  <si>
    <t>այդ թվում ըստ առանձին ծախսային տարրերի՝</t>
  </si>
  <si>
    <t>Աշխատողների աշխատավարձեր և հավելավճարներ</t>
  </si>
  <si>
    <t>Էներգետիկ ծառայություններ  (  էլեկտրաէներգիա)</t>
  </si>
  <si>
    <r>
      <t>Ընդամենը փոփոխության չենթարկված ծախսեր (հազ. դրամ</t>
    </r>
    <r>
      <rPr>
        <sz val="9"/>
        <color indexed="8"/>
        <rFont val="GHEA Grapalat"/>
        <family val="3"/>
      </rPr>
      <t>)</t>
    </r>
    <r>
      <rPr>
        <vertAlign val="superscript"/>
        <sz val="8"/>
        <color indexed="8"/>
        <rFont val="GHEA Grapalat"/>
        <family val="3"/>
      </rPr>
      <t>16</t>
    </r>
  </si>
  <si>
    <r>
      <t>ԸՆԴԱՄԵՆԸ (հազ. դրամ</t>
    </r>
    <r>
      <rPr>
        <sz val="9"/>
        <color indexed="8"/>
        <rFont val="GHEA Grapalat"/>
        <family val="3"/>
      </rPr>
      <t>)</t>
    </r>
    <r>
      <rPr>
        <vertAlign val="superscript"/>
        <sz val="8"/>
        <color indexed="8"/>
        <rFont val="GHEA Grapalat"/>
        <family val="3"/>
      </rPr>
      <t>17</t>
    </r>
  </si>
  <si>
    <r>
      <t xml:space="preserve">Աղյուսակ 3. Ծախսային խնայողությունների գծով առաջարկները </t>
    </r>
    <r>
      <rPr>
        <vertAlign val="superscript"/>
        <sz val="10"/>
        <color indexed="8"/>
        <rFont val="GHEA Grapalat"/>
        <family val="3"/>
      </rPr>
      <t>18</t>
    </r>
  </si>
  <si>
    <r>
      <t xml:space="preserve">1. Միջոցառման գծով ծախսային խնայողության վերաբերյալ առաջարկի բնույթը՝ </t>
    </r>
    <r>
      <rPr>
        <vertAlign val="superscript"/>
        <sz val="9"/>
        <color indexed="8"/>
        <rFont val="GHEA Grapalat"/>
        <family val="3"/>
      </rPr>
      <t>19</t>
    </r>
  </si>
  <si>
    <t>Կիրառվող ռեսուրսների սպառման ծավալների փոփոխություն</t>
  </si>
  <si>
    <t>Կիրառվող ռեսուրսների տեսակներում (համախմբությունում) փոփոխություն</t>
  </si>
  <si>
    <t>«Արտադրել - գնել» այլընտրանքի կիրառում</t>
  </si>
  <si>
    <t>Այլ (նկարագրել)՝_______________________________________________________________</t>
  </si>
  <si>
    <r>
      <t xml:space="preserve">2. Նկարագրություն՝ </t>
    </r>
    <r>
      <rPr>
        <vertAlign val="superscript"/>
        <sz val="9"/>
        <color indexed="8"/>
        <rFont val="GHEA Grapalat"/>
        <family val="3"/>
      </rPr>
      <t>20</t>
    </r>
  </si>
  <si>
    <r>
      <t xml:space="preserve">3. Ծախսերի ամփոփ գնահատականը՝ </t>
    </r>
    <r>
      <rPr>
        <vertAlign val="superscript"/>
        <sz val="9"/>
        <color indexed="8"/>
        <rFont val="GHEA Grapalat"/>
        <family val="3"/>
      </rPr>
      <t>21</t>
    </r>
  </si>
  <si>
    <t>Բյուջետային ծախսերի տնտեսագիտական դասակարգման հոդվածի անվանումը</t>
  </si>
  <si>
    <r>
      <t>Միջոցառման գծով հաշվարկված ծախսերը</t>
    </r>
    <r>
      <rPr>
        <vertAlign val="superscript"/>
        <sz val="9"/>
        <color indexed="8"/>
        <rFont val="GHEA Grapalat"/>
        <family val="3"/>
      </rPr>
      <t>22</t>
    </r>
    <r>
      <rPr>
        <sz val="9"/>
        <color indexed="8"/>
        <rFont val="GHEA Grapalat"/>
        <family val="3"/>
      </rPr>
      <t xml:space="preserve"> (հազ. դրամ)</t>
    </r>
  </si>
  <si>
    <r>
      <t>Ծախսային խնայողության գծով ամփոփ առաջարկը</t>
    </r>
    <r>
      <rPr>
        <vertAlign val="superscript"/>
        <sz val="9"/>
        <color indexed="8"/>
        <rFont val="GHEA Grapalat"/>
        <family val="3"/>
      </rPr>
      <t>23</t>
    </r>
    <r>
      <rPr>
        <sz val="9"/>
        <color indexed="8"/>
        <rFont val="GHEA Grapalat"/>
        <family val="3"/>
      </rPr>
      <t xml:space="preserve"> (հազ. դրամ) (+/-)</t>
    </r>
  </si>
  <si>
    <r>
      <t>Միջոցառման գծով ծախսերը</t>
    </r>
    <r>
      <rPr>
        <vertAlign val="superscript"/>
        <sz val="9"/>
        <color indexed="8"/>
        <rFont val="GHEA Grapalat"/>
        <family val="3"/>
      </rPr>
      <t>24</t>
    </r>
    <r>
      <rPr>
        <sz val="9"/>
        <color indexed="8"/>
        <rFont val="GHEA Grapalat"/>
        <family val="3"/>
      </rPr>
      <t xml:space="preserve"> (հազ. դրամ)</t>
    </r>
  </si>
  <si>
    <t>2020թ</t>
  </si>
  <si>
    <t>2021թ</t>
  </si>
  <si>
    <t>2022թ</t>
  </si>
  <si>
    <t>&lt;Լրացնել բյուջետային ծախսերի տնտեսագիտական դասակարգման հոդվածի անվանումը&gt;</t>
  </si>
  <si>
    <t>Ընդամենը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</si>
</sst>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GHEA Grapalat"/>
      <family val="3"/>
    </font>
    <font>
      <sz val="10"/>
      <name val="GHEA Grapalat"/>
      <family val="3"/>
    </font>
    <font>
      <sz val="8"/>
      <color theme="1"/>
      <name val="GHEA Grapalat"/>
      <family val="3"/>
    </font>
    <font>
      <sz val="8"/>
      <name val="GHEA Grapalat"/>
      <family val="3"/>
    </font>
    <font>
      <b/>
      <sz val="10"/>
      <name val="GHEA Grapalat"/>
      <family val="3"/>
    </font>
    <font>
      <b/>
      <sz val="9"/>
      <name val="GHEA Grapalat"/>
      <family val="3"/>
    </font>
    <font>
      <sz val="9"/>
      <color rgb="FFFF0000"/>
      <name val="GHEA Grapalat"/>
      <family val="3"/>
    </font>
    <font>
      <b/>
      <sz val="12"/>
      <color indexed="10"/>
      <name val="GHEA Grapalat"/>
      <family val="3"/>
    </font>
    <font>
      <b/>
      <sz val="11"/>
      <name val="GHEA Grapalat"/>
      <family val="3"/>
    </font>
    <font>
      <sz val="11"/>
      <name val="GHEA Grapalat"/>
      <family val="3"/>
    </font>
    <font>
      <sz val="8"/>
      <name val="Arial Armenian"/>
      <family val="2"/>
    </font>
    <font>
      <sz val="8"/>
      <name val="Times Armenian"/>
      <family val="1"/>
    </font>
    <font>
      <sz val="8"/>
      <color theme="1"/>
      <name val="Times Armenian"/>
      <family val="1"/>
    </font>
    <font>
      <sz val="10"/>
      <color theme="1"/>
      <name val="Arial"/>
      <family val="2"/>
    </font>
    <font>
      <b/>
      <sz val="8"/>
      <color theme="1"/>
      <name val="Times Armenian"/>
      <family val="1"/>
    </font>
    <font>
      <sz val="10"/>
      <name val="Arial Armenian"/>
      <family val="2"/>
    </font>
    <font>
      <b/>
      <sz val="12"/>
      <color theme="1"/>
      <name val="GHEA Grapalat"/>
      <family val="3"/>
    </font>
    <font>
      <b/>
      <vertAlign val="superscript"/>
      <sz val="12"/>
      <color indexed="8"/>
      <name val="GHEA Grapalat"/>
      <family val="3"/>
    </font>
    <font>
      <sz val="11"/>
      <color theme="1"/>
      <name val="GHEA Grapalat"/>
      <family val="3"/>
    </font>
    <font>
      <sz val="9"/>
      <color theme="1"/>
      <name val="GHEA Grapalat"/>
      <family val="3"/>
    </font>
    <font>
      <sz val="12"/>
      <color indexed="8"/>
      <name val="GHEA Grapalat"/>
      <family val="3"/>
    </font>
    <font>
      <vertAlign val="superscript"/>
      <sz val="9"/>
      <color indexed="8"/>
      <name val="GHEA Grapalat"/>
      <family val="3"/>
    </font>
    <font>
      <b/>
      <sz val="10"/>
      <color theme="1"/>
      <name val="GHEA Grapalat"/>
      <family val="3"/>
    </font>
    <font>
      <sz val="10"/>
      <color theme="1"/>
      <name val="GHEA Grapalat"/>
      <family val="3"/>
    </font>
    <font>
      <vertAlign val="superscript"/>
      <sz val="10"/>
      <color indexed="8"/>
      <name val="GHEA Grapalat"/>
      <family val="3"/>
    </font>
    <font>
      <vertAlign val="superscript"/>
      <sz val="8"/>
      <color indexed="8"/>
      <name val="GHEA Grapalat"/>
      <family val="3"/>
    </font>
    <font>
      <sz val="9"/>
      <color indexed="8"/>
      <name val="GHEA Grapalat"/>
      <family val="3"/>
    </font>
    <font>
      <sz val="8"/>
      <color indexed="8"/>
      <name val="GHEA Grapalat"/>
      <family val="3"/>
    </font>
    <font>
      <b/>
      <sz val="8"/>
      <color theme="1"/>
      <name val="GHEA Grapalat"/>
      <family val="3"/>
    </font>
    <font>
      <b/>
      <sz val="8"/>
      <color theme="0"/>
      <name val="GHEA Grapalat"/>
      <family val="3"/>
    </font>
    <font>
      <sz val="11"/>
      <color theme="0"/>
      <name val="GHEA Grapalat"/>
      <family val="3"/>
    </font>
    <font>
      <b/>
      <sz val="9"/>
      <color theme="1"/>
      <name val="GHEA Grapalat"/>
      <family val="3"/>
    </font>
    <font>
      <i/>
      <sz val="9"/>
      <color theme="1"/>
      <name val="GHEA Grapalat"/>
      <family val="3"/>
    </font>
    <font>
      <sz val="12"/>
      <color theme="1"/>
      <name val="GHEA Grapalat"/>
      <family val="3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18" fillId="0" borderId="0"/>
    <xf numFmtId="0" fontId="18" fillId="0" borderId="0"/>
    <xf numFmtId="0" fontId="1" fillId="0" borderId="0"/>
  </cellStyleXfs>
  <cellXfs count="226">
    <xf numFmtId="0" fontId="0" fillId="0" borderId="0" xfId="0"/>
    <xf numFmtId="164" fontId="4" fillId="2" borderId="0" xfId="0" applyNumberFormat="1" applyFont="1" applyFill="1" applyAlignment="1">
      <alignment horizontal="center" vertical="top"/>
    </xf>
    <xf numFmtId="164" fontId="4" fillId="2" borderId="0" xfId="0" applyNumberFormat="1" applyFont="1" applyFill="1" applyAlignment="1">
      <alignment horizontal="center"/>
    </xf>
    <xf numFmtId="164" fontId="4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/>
    <xf numFmtId="164" fontId="3" fillId="2" borderId="1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Alignment="1">
      <alignment vertical="top"/>
    </xf>
    <xf numFmtId="164" fontId="3" fillId="2" borderId="7" xfId="0" applyNumberFormat="1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vertical="top" wrapText="1"/>
    </xf>
    <xf numFmtId="164" fontId="3" fillId="2" borderId="1" xfId="0" applyNumberFormat="1" applyFont="1" applyFill="1" applyBorder="1" applyAlignment="1">
      <alignment wrapText="1"/>
    </xf>
    <xf numFmtId="165" fontId="3" fillId="2" borderId="1" xfId="0" applyNumberFormat="1" applyFont="1" applyFill="1" applyBorder="1" applyAlignment="1">
      <alignment vertical="top" wrapText="1"/>
    </xf>
    <xf numFmtId="164" fontId="3" fillId="2" borderId="1" xfId="0" applyNumberFormat="1" applyFont="1" applyFill="1" applyBorder="1" applyAlignment="1">
      <alignment vertical="top"/>
    </xf>
    <xf numFmtId="164" fontId="3" fillId="2" borderId="7" xfId="0" applyNumberFormat="1" applyFont="1" applyFill="1" applyBorder="1" applyAlignment="1">
      <alignment wrapText="1"/>
    </xf>
    <xf numFmtId="1" fontId="3" fillId="2" borderId="1" xfId="0" applyNumberFormat="1" applyFont="1" applyFill="1" applyBorder="1" applyAlignment="1" applyProtection="1">
      <alignment wrapText="1"/>
      <protection locked="0"/>
    </xf>
    <xf numFmtId="3" fontId="3" fillId="2" borderId="1" xfId="0" applyNumberFormat="1" applyFont="1" applyFill="1" applyBorder="1" applyAlignment="1" applyProtection="1">
      <alignment wrapText="1"/>
      <protection locked="0"/>
    </xf>
    <xf numFmtId="164" fontId="3" fillId="2" borderId="1" xfId="0" applyNumberFormat="1" applyFont="1" applyFill="1" applyBorder="1" applyAlignment="1"/>
    <xf numFmtId="1" fontId="3" fillId="2" borderId="1" xfId="0" applyNumberFormat="1" applyFont="1" applyFill="1" applyBorder="1" applyAlignment="1">
      <alignment wrapText="1"/>
    </xf>
    <xf numFmtId="164" fontId="3" fillId="2" borderId="0" xfId="0" applyNumberFormat="1" applyFont="1" applyFill="1" applyBorder="1" applyAlignment="1"/>
    <xf numFmtId="164" fontId="3" fillId="2" borderId="0" xfId="0" applyNumberFormat="1" applyFont="1" applyFill="1" applyAlignment="1"/>
    <xf numFmtId="164" fontId="8" fillId="2" borderId="7" xfId="0" applyNumberFormat="1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 wrapText="1"/>
    </xf>
    <xf numFmtId="164" fontId="8" fillId="2" borderId="1" xfId="0" applyNumberFormat="1" applyFont="1" applyFill="1" applyBorder="1" applyAlignment="1">
      <alignment horizontal="center" wrapText="1"/>
    </xf>
    <xf numFmtId="3" fontId="8" fillId="2" borderId="1" xfId="0" applyNumberFormat="1" applyFont="1" applyFill="1" applyBorder="1" applyAlignment="1" applyProtection="1">
      <alignment wrapText="1"/>
      <protection locked="0"/>
    </xf>
    <xf numFmtId="164" fontId="8" fillId="2" borderId="1" xfId="0" applyNumberFormat="1" applyFont="1" applyFill="1" applyBorder="1" applyAlignment="1" applyProtection="1">
      <alignment wrapText="1"/>
      <protection locked="0"/>
    </xf>
    <xf numFmtId="3" fontId="8" fillId="2" borderId="1" xfId="0" applyNumberFormat="1" applyFont="1" applyFill="1" applyBorder="1" applyAlignment="1">
      <alignment wrapText="1"/>
    </xf>
    <xf numFmtId="164" fontId="8" fillId="2" borderId="1" xfId="0" applyNumberFormat="1" applyFont="1" applyFill="1" applyBorder="1" applyAlignment="1">
      <alignment wrapText="1"/>
    </xf>
    <xf numFmtId="164" fontId="8" fillId="2" borderId="1" xfId="0" applyNumberFormat="1" applyFont="1" applyFill="1" applyBorder="1" applyAlignment="1"/>
    <xf numFmtId="164" fontId="8" fillId="2" borderId="0" xfId="0" applyNumberFormat="1" applyFont="1" applyFill="1" applyBorder="1" applyAlignment="1"/>
    <xf numFmtId="164" fontId="8" fillId="2" borderId="0" xfId="0" applyNumberFormat="1" applyFont="1" applyFill="1" applyAlignment="1"/>
    <xf numFmtId="4" fontId="8" fillId="2" borderId="1" xfId="0" applyNumberFormat="1" applyFont="1" applyFill="1" applyBorder="1" applyAlignment="1">
      <alignment wrapText="1"/>
    </xf>
    <xf numFmtId="164" fontId="3" fillId="2" borderId="7" xfId="0" applyNumberFormat="1" applyFont="1" applyFill="1" applyBorder="1" applyAlignment="1">
      <alignment horizontal="center" wrapText="1"/>
    </xf>
    <xf numFmtId="164" fontId="3" fillId="2" borderId="1" xfId="0" applyNumberFormat="1" applyFont="1" applyFill="1" applyBorder="1" applyAlignment="1" applyProtection="1">
      <alignment wrapText="1"/>
      <protection locked="0"/>
    </xf>
    <xf numFmtId="3" fontId="3" fillId="2" borderId="1" xfId="0" applyNumberFormat="1" applyFont="1" applyFill="1" applyBorder="1" applyAlignment="1">
      <alignment wrapText="1"/>
    </xf>
    <xf numFmtId="164" fontId="3" fillId="2" borderId="1" xfId="0" applyNumberFormat="1" applyFont="1" applyFill="1" applyBorder="1" applyAlignment="1" applyProtection="1">
      <alignment vertical="top" wrapText="1"/>
      <protection locked="0"/>
    </xf>
    <xf numFmtId="1" fontId="3" fillId="2" borderId="7" xfId="0" applyNumberFormat="1" applyFont="1" applyFill="1" applyBorder="1" applyAlignment="1">
      <alignment horizontal="center" wrapText="1"/>
    </xf>
    <xf numFmtId="1" fontId="3" fillId="2" borderId="1" xfId="0" applyNumberFormat="1" applyFont="1" applyFill="1" applyBorder="1" applyAlignment="1">
      <alignment horizontal="center" wrapText="1"/>
    </xf>
    <xf numFmtId="1" fontId="9" fillId="2" borderId="1" xfId="0" applyNumberFormat="1" applyFont="1" applyFill="1" applyBorder="1" applyAlignment="1" applyProtection="1">
      <alignment wrapText="1"/>
      <protection locked="0"/>
    </xf>
    <xf numFmtId="1" fontId="9" fillId="2" borderId="1" xfId="0" applyNumberFormat="1" applyFont="1" applyFill="1" applyBorder="1" applyAlignment="1">
      <alignment wrapText="1"/>
    </xf>
    <xf numFmtId="1" fontId="3" fillId="2" borderId="0" xfId="0" applyNumberFormat="1" applyFont="1" applyFill="1" applyBorder="1" applyAlignment="1"/>
    <xf numFmtId="1" fontId="3" fillId="2" borderId="0" xfId="0" applyNumberFormat="1" applyFont="1" applyFill="1" applyAlignment="1"/>
    <xf numFmtId="4" fontId="3" fillId="2" borderId="1" xfId="0" applyNumberFormat="1" applyFont="1" applyFill="1" applyBorder="1" applyAlignment="1" applyProtection="1">
      <alignment vertical="top" wrapText="1"/>
      <protection locked="0"/>
    </xf>
    <xf numFmtId="4" fontId="3" fillId="2" borderId="1" xfId="0" applyNumberFormat="1" applyFont="1" applyFill="1" applyBorder="1" applyAlignment="1">
      <alignment wrapText="1"/>
    </xf>
    <xf numFmtId="165" fontId="3" fillId="2" borderId="1" xfId="0" applyNumberFormat="1" applyFont="1" applyFill="1" applyBorder="1" applyAlignment="1">
      <alignment wrapText="1"/>
    </xf>
    <xf numFmtId="4" fontId="3" fillId="2" borderId="1" xfId="0" applyNumberFormat="1" applyFont="1" applyFill="1" applyBorder="1" applyAlignment="1" applyProtection="1">
      <alignment wrapText="1"/>
      <protection locked="0"/>
    </xf>
    <xf numFmtId="164" fontId="9" fillId="2" borderId="1" xfId="0" applyNumberFormat="1" applyFont="1" applyFill="1" applyBorder="1" applyAlignment="1">
      <alignment wrapText="1"/>
    </xf>
    <xf numFmtId="4" fontId="9" fillId="2" borderId="1" xfId="0" applyNumberFormat="1" applyFont="1" applyFill="1" applyBorder="1" applyAlignment="1" applyProtection="1">
      <alignment wrapText="1"/>
      <protection locked="0"/>
    </xf>
    <xf numFmtId="4" fontId="8" fillId="2" borderId="1" xfId="0" applyNumberFormat="1" applyFont="1" applyFill="1" applyBorder="1" applyAlignment="1" applyProtection="1">
      <alignment wrapText="1"/>
      <protection locked="0"/>
    </xf>
    <xf numFmtId="1" fontId="8" fillId="2" borderId="7" xfId="0" applyNumberFormat="1" applyFont="1" applyFill="1" applyBorder="1" applyAlignment="1">
      <alignment horizontal="center" wrapText="1"/>
    </xf>
    <xf numFmtId="1" fontId="8" fillId="2" borderId="1" xfId="0" applyNumberFormat="1" applyFont="1" applyFill="1" applyBorder="1" applyAlignment="1">
      <alignment horizontal="center" wrapText="1"/>
    </xf>
    <xf numFmtId="1" fontId="8" fillId="2" borderId="1" xfId="0" applyNumberFormat="1" applyFont="1" applyFill="1" applyBorder="1" applyAlignment="1">
      <alignment wrapText="1"/>
    </xf>
    <xf numFmtId="1" fontId="8" fillId="2" borderId="0" xfId="0" applyNumberFormat="1" applyFont="1" applyFill="1" applyBorder="1" applyAlignment="1"/>
    <xf numFmtId="1" fontId="8" fillId="2" borderId="0" xfId="0" applyNumberFormat="1" applyFont="1" applyFill="1" applyAlignment="1"/>
    <xf numFmtId="164" fontId="3" fillId="2" borderId="1" xfId="0" quotePrefix="1" applyNumberFormat="1" applyFont="1" applyFill="1" applyBorder="1" applyAlignment="1">
      <alignment wrapText="1"/>
    </xf>
    <xf numFmtId="4" fontId="8" fillId="2" borderId="1" xfId="0" applyNumberFormat="1" applyFont="1" applyFill="1" applyBorder="1" applyAlignment="1">
      <alignment horizontal="right" wrapText="1"/>
    </xf>
    <xf numFmtId="4" fontId="8" fillId="2" borderId="1" xfId="0" applyNumberFormat="1" applyFont="1" applyFill="1" applyBorder="1" applyAlignment="1">
      <alignment horizontal="center" wrapText="1"/>
    </xf>
    <xf numFmtId="164" fontId="3" fillId="2" borderId="7" xfId="0" applyNumberFormat="1" applyFont="1" applyFill="1" applyBorder="1" applyAlignment="1"/>
    <xf numFmtId="164" fontId="3" fillId="2" borderId="1" xfId="0" applyNumberFormat="1" applyFont="1" applyFill="1" applyBorder="1" applyAlignment="1">
      <alignment horizontal="left" wrapText="1"/>
    </xf>
    <xf numFmtId="4" fontId="3" fillId="2" borderId="1" xfId="0" applyNumberFormat="1" applyFont="1" applyFill="1" applyBorder="1" applyAlignment="1" applyProtection="1">
      <protection locked="0"/>
    </xf>
    <xf numFmtId="4" fontId="3" fillId="2" borderId="1" xfId="0" applyNumberFormat="1" applyFont="1" applyFill="1" applyBorder="1" applyAlignment="1"/>
    <xf numFmtId="0" fontId="3" fillId="2" borderId="7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left" wrapText="1"/>
    </xf>
    <xf numFmtId="164" fontId="3" fillId="2" borderId="7" xfId="0" applyNumberFormat="1" applyFont="1" applyFill="1" applyBorder="1" applyAlignment="1">
      <alignment vertical="top"/>
    </xf>
    <xf numFmtId="0" fontId="4" fillId="2" borderId="0" xfId="0" applyFont="1" applyFill="1" applyBorder="1" applyAlignment="1"/>
    <xf numFmtId="0" fontId="4" fillId="2" borderId="0" xfId="0" applyFont="1" applyFill="1" applyBorder="1" applyAlignment="1">
      <alignment vertical="top"/>
    </xf>
    <xf numFmtId="1" fontId="8" fillId="2" borderId="1" xfId="0" applyNumberFormat="1" applyFont="1" applyFill="1" applyBorder="1" applyAlignment="1" applyProtection="1">
      <alignment wrapText="1"/>
      <protection locked="0"/>
    </xf>
    <xf numFmtId="164" fontId="11" fillId="2" borderId="0" xfId="0" applyNumberFormat="1" applyFont="1" applyFill="1" applyBorder="1" applyAlignment="1">
      <alignment horizontal="center" vertical="top"/>
    </xf>
    <xf numFmtId="164" fontId="11" fillId="2" borderId="1" xfId="0" applyNumberFormat="1" applyFont="1" applyFill="1" applyBorder="1" applyAlignment="1">
      <alignment horizontal="center" vertical="top"/>
    </xf>
    <xf numFmtId="164" fontId="12" fillId="2" borderId="0" xfId="0" applyNumberFormat="1" applyFont="1" applyFill="1" applyBorder="1" applyAlignment="1">
      <alignment vertical="top"/>
    </xf>
    <xf numFmtId="164" fontId="12" fillId="2" borderId="0" xfId="0" applyNumberFormat="1" applyFont="1" applyFill="1" applyAlignment="1">
      <alignment vertical="top"/>
    </xf>
    <xf numFmtId="0" fontId="4" fillId="2" borderId="0" xfId="0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horizontal="center" wrapText="1"/>
    </xf>
    <xf numFmtId="165" fontId="14" fillId="0" borderId="1" xfId="0" applyNumberFormat="1" applyFont="1" applyFill="1" applyBorder="1" applyAlignment="1">
      <alignment wrapText="1"/>
    </xf>
    <xf numFmtId="165" fontId="14" fillId="0" borderId="1" xfId="0" applyNumberFormat="1" applyFont="1" applyBorder="1"/>
    <xf numFmtId="165" fontId="14" fillId="0" borderId="2" xfId="0" applyNumberFormat="1" applyFont="1" applyBorder="1"/>
    <xf numFmtId="165" fontId="15" fillId="3" borderId="9" xfId="0" applyNumberFormat="1" applyFont="1" applyFill="1" applyBorder="1" applyAlignment="1">
      <alignment wrapText="1"/>
    </xf>
    <xf numFmtId="165" fontId="14" fillId="0" borderId="2" xfId="0" applyNumberFormat="1" applyFont="1" applyFill="1" applyBorder="1" applyAlignment="1">
      <alignment wrapText="1"/>
    </xf>
    <xf numFmtId="165" fontId="0" fillId="0" borderId="9" xfId="0" applyNumberFormat="1" applyBorder="1" applyAlignment="1">
      <alignment wrapText="1"/>
    </xf>
    <xf numFmtId="165" fontId="14" fillId="0" borderId="10" xfId="0" applyNumberFormat="1" applyFont="1" applyFill="1" applyBorder="1" applyAlignment="1">
      <alignment wrapText="1"/>
    </xf>
    <xf numFmtId="165" fontId="14" fillId="0" borderId="9" xfId="0" applyNumberFormat="1" applyFont="1" applyFill="1" applyBorder="1" applyAlignment="1">
      <alignment wrapText="1"/>
    </xf>
    <xf numFmtId="165" fontId="13" fillId="0" borderId="1" xfId="0" applyNumberFormat="1" applyFont="1" applyFill="1" applyBorder="1" applyAlignment="1">
      <alignment horizontal="center" wrapText="1"/>
    </xf>
    <xf numFmtId="165" fontId="13" fillId="0" borderId="2" xfId="0" applyNumberFormat="1" applyFont="1" applyFill="1" applyBorder="1" applyAlignment="1">
      <alignment horizontal="center" wrapText="1"/>
    </xf>
    <xf numFmtId="165" fontId="13" fillId="0" borderId="9" xfId="0" applyNumberFormat="1" applyFont="1" applyFill="1" applyBorder="1" applyAlignment="1">
      <alignment horizontal="center" wrapText="1"/>
    </xf>
    <xf numFmtId="165" fontId="14" fillId="0" borderId="1" xfId="0" applyNumberFormat="1" applyFont="1" applyFill="1" applyBorder="1"/>
    <xf numFmtId="165" fontId="14" fillId="0" borderId="2" xfId="0" applyNumberFormat="1" applyFont="1" applyFill="1" applyBorder="1"/>
    <xf numFmtId="165" fontId="14" fillId="0" borderId="9" xfId="0" applyNumberFormat="1" applyFont="1" applyFill="1" applyBorder="1"/>
    <xf numFmtId="164" fontId="4" fillId="2" borderId="0" xfId="0" applyNumberFormat="1" applyFont="1" applyFill="1" applyBorder="1" applyAlignment="1">
      <alignment horizontal="right"/>
    </xf>
    <xf numFmtId="164" fontId="6" fillId="2" borderId="1" xfId="0" applyNumberFormat="1" applyFont="1" applyFill="1" applyBorder="1" applyAlignment="1">
      <alignment vertical="top" wrapText="1"/>
    </xf>
    <xf numFmtId="164" fontId="6" fillId="2" borderId="0" xfId="0" applyNumberFormat="1" applyFont="1" applyFill="1" applyBorder="1" applyAlignment="1">
      <alignment vertical="top" wrapText="1"/>
    </xf>
    <xf numFmtId="164" fontId="3" fillId="2" borderId="11" xfId="0" applyNumberFormat="1" applyFont="1" applyFill="1" applyBorder="1" applyAlignment="1">
      <alignment vertical="top"/>
    </xf>
    <xf numFmtId="164" fontId="3" fillId="2" borderId="6" xfId="0" applyNumberFormat="1" applyFont="1" applyFill="1" applyBorder="1" applyAlignment="1">
      <alignment vertical="top"/>
    </xf>
    <xf numFmtId="164" fontId="3" fillId="2" borderId="6" xfId="0" applyNumberFormat="1" applyFont="1" applyFill="1" applyBorder="1" applyAlignment="1">
      <alignment horizontal="center" vertical="top" wrapText="1"/>
    </xf>
    <xf numFmtId="164" fontId="3" fillId="2" borderId="6" xfId="0" applyNumberFormat="1" applyFont="1" applyFill="1" applyBorder="1" applyAlignment="1"/>
    <xf numFmtId="165" fontId="14" fillId="0" borderId="6" xfId="0" applyNumberFormat="1" applyFont="1" applyFill="1" applyBorder="1"/>
    <xf numFmtId="165" fontId="14" fillId="0" borderId="12" xfId="0" applyNumberFormat="1" applyFont="1" applyFill="1" applyBorder="1"/>
    <xf numFmtId="165" fontId="14" fillId="0" borderId="13" xfId="0" applyNumberFormat="1" applyFont="1" applyFill="1" applyBorder="1"/>
    <xf numFmtId="165" fontId="14" fillId="0" borderId="0" xfId="0" applyNumberFormat="1" applyFont="1" applyBorder="1"/>
    <xf numFmtId="165" fontId="14" fillId="0" borderId="0" xfId="0" applyNumberFormat="1" applyFont="1" applyFill="1" applyBorder="1"/>
    <xf numFmtId="3" fontId="3" fillId="2" borderId="7" xfId="0" applyNumberFormat="1" applyFont="1" applyFill="1" applyBorder="1" applyAlignment="1">
      <alignment horizontal="center" wrapText="1"/>
    </xf>
    <xf numFmtId="3" fontId="3" fillId="2" borderId="1" xfId="0" applyNumberFormat="1" applyFont="1" applyFill="1" applyBorder="1" applyAlignment="1">
      <alignment horizontal="center" wrapText="1"/>
    </xf>
    <xf numFmtId="3" fontId="3" fillId="2" borderId="0" xfId="0" applyNumberFormat="1" applyFont="1" applyFill="1" applyBorder="1" applyAlignment="1"/>
    <xf numFmtId="3" fontId="3" fillId="2" borderId="0" xfId="0" applyNumberFormat="1" applyFont="1" applyFill="1" applyAlignment="1"/>
    <xf numFmtId="164" fontId="15" fillId="3" borderId="8" xfId="0" applyNumberFormat="1" applyFont="1" applyFill="1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164" fontId="7" fillId="2" borderId="0" xfId="0" applyNumberFormat="1" applyFont="1" applyFill="1" applyBorder="1" applyAlignment="1">
      <alignment horizontal="center" vertical="top" wrapText="1"/>
    </xf>
    <xf numFmtId="164" fontId="15" fillId="0" borderId="4" xfId="0" applyNumberFormat="1" applyFont="1" applyFill="1" applyBorder="1" applyAlignment="1">
      <alignment horizontal="center" wrapText="1"/>
    </xf>
    <xf numFmtId="0" fontId="16" fillId="0" borderId="4" xfId="0" applyFont="1" applyBorder="1" applyAlignment="1">
      <alignment horizontal="center" wrapText="1"/>
    </xf>
    <xf numFmtId="164" fontId="15" fillId="0" borderId="4" xfId="0" applyNumberFormat="1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164" fontId="17" fillId="0" borderId="4" xfId="0" applyNumberFormat="1" applyFont="1" applyBorder="1" applyAlignment="1">
      <alignment wrapText="1"/>
    </xf>
    <xf numFmtId="164" fontId="17" fillId="0" borderId="5" xfId="0" applyNumberFormat="1" applyFont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164" fontId="6" fillId="2" borderId="4" xfId="0" applyNumberFormat="1" applyFont="1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164" fontId="5" fillId="0" borderId="4" xfId="0" applyNumberFormat="1" applyFont="1" applyFill="1" applyBorder="1" applyAlignment="1">
      <alignment horizontal="left" wrapText="1"/>
    </xf>
    <xf numFmtId="0" fontId="16" fillId="0" borderId="1" xfId="0" applyFont="1" applyBorder="1" applyAlignment="1">
      <alignment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164" fontId="6" fillId="0" borderId="4" xfId="0" applyNumberFormat="1" applyFont="1" applyFill="1" applyBorder="1" applyAlignment="1">
      <alignment horizontal="left" wrapText="1"/>
    </xf>
    <xf numFmtId="164" fontId="6" fillId="2" borderId="4" xfId="0" applyNumberFormat="1" applyFont="1" applyFill="1" applyBorder="1" applyAlignment="1">
      <alignment horizontal="left" wrapText="1"/>
    </xf>
    <xf numFmtId="0" fontId="0" fillId="2" borderId="1" xfId="0" applyFill="1" applyBorder="1" applyAlignment="1">
      <alignment wrapText="1"/>
    </xf>
    <xf numFmtId="164" fontId="7" fillId="2" borderId="0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top" wrapText="1"/>
    </xf>
    <xf numFmtId="0" fontId="12" fillId="2" borderId="7" xfId="0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wrapText="1"/>
    </xf>
    <xf numFmtId="164" fontId="6" fillId="2" borderId="4" xfId="0" applyNumberFormat="1" applyFont="1" applyFill="1" applyBorder="1" applyAlignment="1">
      <alignment wrapText="1"/>
    </xf>
    <xf numFmtId="0" fontId="19" fillId="0" borderId="0" xfId="3" applyFont="1" applyAlignment="1">
      <alignment horizontal="left" vertical="center"/>
    </xf>
    <xf numFmtId="0" fontId="21" fillId="0" borderId="0" xfId="4" applyFont="1"/>
    <xf numFmtId="0" fontId="22" fillId="4" borderId="1" xfId="3" applyFont="1" applyFill="1" applyBorder="1" applyAlignment="1">
      <alignment vertical="center" wrapText="1"/>
    </xf>
    <xf numFmtId="0" fontId="22" fillId="0" borderId="1" xfId="3" applyFont="1" applyBorder="1" applyAlignment="1">
      <alignment horizontal="left" vertical="center" wrapText="1"/>
    </xf>
    <xf numFmtId="0" fontId="25" fillId="0" borderId="0" xfId="3" applyFont="1" applyAlignment="1">
      <alignment vertical="center"/>
    </xf>
    <xf numFmtId="0" fontId="22" fillId="4" borderId="14" xfId="5" applyFont="1" applyFill="1" applyBorder="1" applyAlignment="1">
      <alignment horizontal="center" vertical="center" wrapText="1"/>
    </xf>
    <xf numFmtId="0" fontId="22" fillId="4" borderId="15" xfId="5" applyFont="1" applyFill="1" applyBorder="1" applyAlignment="1">
      <alignment horizontal="center" vertical="center" wrapText="1"/>
    </xf>
    <xf numFmtId="0" fontId="22" fillId="4" borderId="16" xfId="5" applyFont="1" applyFill="1" applyBorder="1" applyAlignment="1">
      <alignment horizontal="center" vertical="center" wrapText="1"/>
    </xf>
    <xf numFmtId="0" fontId="22" fillId="4" borderId="17" xfId="5" applyFont="1" applyFill="1" applyBorder="1" applyAlignment="1">
      <alignment horizontal="center" vertical="center" wrapText="1"/>
    </xf>
    <xf numFmtId="0" fontId="22" fillId="4" borderId="18" xfId="5" applyFont="1" applyFill="1" applyBorder="1" applyAlignment="1">
      <alignment horizontal="center" vertical="center" wrapText="1"/>
    </xf>
    <xf numFmtId="0" fontId="22" fillId="4" borderId="19" xfId="5" applyFont="1" applyFill="1" applyBorder="1" applyAlignment="1">
      <alignment horizontal="center" vertical="center" wrapText="1"/>
    </xf>
    <xf numFmtId="0" fontId="22" fillId="4" borderId="20" xfId="3" applyFont="1" applyFill="1" applyBorder="1" applyAlignment="1">
      <alignment vertical="center" wrapText="1"/>
    </xf>
    <xf numFmtId="0" fontId="22" fillId="4" borderId="21" xfId="3" applyFont="1" applyFill="1" applyBorder="1" applyAlignment="1">
      <alignment vertical="center" wrapText="1"/>
    </xf>
    <xf numFmtId="0" fontId="22" fillId="4" borderId="22" xfId="3" applyFont="1" applyFill="1" applyBorder="1" applyAlignment="1">
      <alignment vertical="center" wrapText="1"/>
    </xf>
    <xf numFmtId="0" fontId="26" fillId="0" borderId="1" xfId="3" applyFont="1" applyBorder="1" applyAlignment="1">
      <alignment vertical="center" wrapText="1"/>
    </xf>
    <xf numFmtId="165" fontId="26" fillId="0" borderId="1" xfId="3" applyNumberFormat="1" applyFont="1" applyBorder="1" applyAlignment="1">
      <alignment vertical="center" wrapText="1"/>
    </xf>
    <xf numFmtId="4" fontId="26" fillId="0" borderId="1" xfId="3" applyNumberFormat="1" applyFont="1" applyBorder="1" applyAlignment="1">
      <alignment vertical="center" wrapText="1"/>
    </xf>
    <xf numFmtId="0" fontId="5" fillId="0" borderId="1" xfId="3" applyFont="1" applyBorder="1" applyAlignment="1">
      <alignment vertical="center" wrapText="1"/>
    </xf>
    <xf numFmtId="164" fontId="26" fillId="0" borderId="1" xfId="3" applyNumberFormat="1" applyFont="1" applyBorder="1" applyAlignment="1">
      <alignment vertical="center" wrapText="1"/>
    </xf>
    <xf numFmtId="0" fontId="22" fillId="4" borderId="23" xfId="3" applyFont="1" applyFill="1" applyBorder="1" applyAlignment="1">
      <alignment vertical="center" wrapText="1"/>
    </xf>
    <xf numFmtId="0" fontId="22" fillId="4" borderId="24" xfId="3" applyFont="1" applyFill="1" applyBorder="1" applyAlignment="1">
      <alignment vertical="center" wrapText="1"/>
    </xf>
    <xf numFmtId="0" fontId="5" fillId="4" borderId="25" xfId="3" applyFont="1" applyFill="1" applyBorder="1" applyAlignment="1">
      <alignment vertical="center" wrapText="1"/>
    </xf>
    <xf numFmtId="0" fontId="5" fillId="4" borderId="26" xfId="5" applyFont="1" applyFill="1" applyBorder="1" applyAlignment="1">
      <alignment horizontal="center" vertical="center" wrapText="1"/>
    </xf>
    <xf numFmtId="0" fontId="5" fillId="0" borderId="27" xfId="5" applyFont="1" applyBorder="1" applyAlignment="1">
      <alignment horizontal="center" vertical="center" wrapText="1"/>
    </xf>
    <xf numFmtId="0" fontId="5" fillId="0" borderId="28" xfId="5" applyFont="1" applyBorder="1" applyAlignment="1">
      <alignment horizontal="center" vertical="center" wrapText="1"/>
    </xf>
    <xf numFmtId="0" fontId="5" fillId="0" borderId="29" xfId="5" applyFont="1" applyBorder="1" applyAlignment="1">
      <alignment horizontal="center" vertical="center" wrapText="1"/>
    </xf>
    <xf numFmtId="0" fontId="5" fillId="4" borderId="27" xfId="5" applyFont="1" applyFill="1" applyBorder="1" applyAlignment="1">
      <alignment horizontal="center" vertical="center" wrapText="1"/>
    </xf>
    <xf numFmtId="0" fontId="5" fillId="4" borderId="28" xfId="5" applyFont="1" applyFill="1" applyBorder="1" applyAlignment="1">
      <alignment horizontal="center" vertical="center" wrapText="1"/>
    </xf>
    <xf numFmtId="0" fontId="5" fillId="4" borderId="29" xfId="5" applyFont="1" applyFill="1" applyBorder="1" applyAlignment="1">
      <alignment horizontal="center" vertical="center" wrapText="1"/>
    </xf>
    <xf numFmtId="0" fontId="5" fillId="4" borderId="30" xfId="5" applyFont="1" applyFill="1" applyBorder="1" applyAlignment="1">
      <alignment horizontal="center" vertical="center" wrapText="1"/>
    </xf>
    <xf numFmtId="0" fontId="5" fillId="0" borderId="31" xfId="5" applyFont="1" applyBorder="1" applyAlignment="1">
      <alignment horizontal="center" vertical="center" wrapText="1"/>
    </xf>
    <xf numFmtId="0" fontId="5" fillId="0" borderId="32" xfId="5" applyFont="1" applyBorder="1" applyAlignment="1">
      <alignment horizontal="center" vertical="center" wrapText="1"/>
    </xf>
    <xf numFmtId="0" fontId="5" fillId="0" borderId="33" xfId="5" applyFont="1" applyBorder="1" applyAlignment="1">
      <alignment horizontal="center" vertical="center" wrapText="1"/>
    </xf>
    <xf numFmtId="0" fontId="5" fillId="0" borderId="34" xfId="5" applyFont="1" applyBorder="1" applyAlignment="1">
      <alignment horizontal="center" vertical="center" wrapText="1"/>
    </xf>
    <xf numFmtId="0" fontId="5" fillId="0" borderId="35" xfId="5" applyFont="1" applyBorder="1" applyAlignment="1">
      <alignment horizontal="center" vertical="center" wrapText="1"/>
    </xf>
    <xf numFmtId="0" fontId="5" fillId="0" borderId="36" xfId="5" applyFont="1" applyBorder="1" applyAlignment="1">
      <alignment horizontal="center" vertical="center" wrapText="1"/>
    </xf>
    <xf numFmtId="0" fontId="5" fillId="4" borderId="31" xfId="5" applyFont="1" applyFill="1" applyBorder="1" applyAlignment="1">
      <alignment horizontal="center" vertical="center" wrapText="1"/>
    </xf>
    <xf numFmtId="0" fontId="5" fillId="4" borderId="32" xfId="5" applyFont="1" applyFill="1" applyBorder="1" applyAlignment="1">
      <alignment horizontal="center" vertical="center" wrapText="1"/>
    </xf>
    <xf numFmtId="0" fontId="5" fillId="4" borderId="33" xfId="5" applyFont="1" applyFill="1" applyBorder="1" applyAlignment="1">
      <alignment horizontal="center" vertical="center" wrapText="1"/>
    </xf>
    <xf numFmtId="0" fontId="5" fillId="4" borderId="37" xfId="5" applyFont="1" applyFill="1" applyBorder="1" applyAlignment="1">
      <alignment horizontal="center" vertical="center" wrapText="1"/>
    </xf>
    <xf numFmtId="0" fontId="5" fillId="5" borderId="38" xfId="5" applyFont="1" applyFill="1" applyBorder="1" applyAlignment="1">
      <alignment horizontal="center" vertical="top" wrapText="1"/>
    </xf>
    <xf numFmtId="0" fontId="5" fillId="4" borderId="30" xfId="5" applyFont="1" applyFill="1" applyBorder="1" applyAlignment="1">
      <alignment vertical="center" wrapText="1"/>
    </xf>
    <xf numFmtId="0" fontId="5" fillId="4" borderId="39" xfId="5" applyFont="1" applyFill="1" applyBorder="1" applyAlignment="1">
      <alignment horizontal="center" vertical="center" wrapText="1"/>
    </xf>
    <xf numFmtId="0" fontId="5" fillId="4" borderId="40" xfId="5" applyFont="1" applyFill="1" applyBorder="1" applyAlignment="1">
      <alignment horizontal="center" vertical="center" wrapText="1"/>
    </xf>
    <xf numFmtId="0" fontId="5" fillId="4" borderId="41" xfId="5" applyFont="1" applyFill="1" applyBorder="1" applyAlignment="1">
      <alignment horizontal="center" vertical="center" wrapText="1"/>
    </xf>
    <xf numFmtId="0" fontId="31" fillId="4" borderId="26" xfId="5" applyFont="1" applyFill="1" applyBorder="1" applyAlignment="1">
      <alignment horizontal="center" vertical="center" wrapText="1"/>
    </xf>
    <xf numFmtId="0" fontId="5" fillId="4" borderId="37" xfId="5" applyFont="1" applyFill="1" applyBorder="1" applyAlignment="1">
      <alignment vertical="center" wrapText="1"/>
    </xf>
    <xf numFmtId="0" fontId="5" fillId="4" borderId="42" xfId="5" applyFont="1" applyFill="1" applyBorder="1" applyAlignment="1">
      <alignment horizontal="center" vertical="center" wrapText="1"/>
    </xf>
    <xf numFmtId="0" fontId="5" fillId="4" borderId="43" xfId="5" applyFont="1" applyFill="1" applyBorder="1" applyAlignment="1">
      <alignment horizontal="center" vertical="center" wrapText="1"/>
    </xf>
    <xf numFmtId="0" fontId="5" fillId="4" borderId="44" xfId="5" applyFont="1" applyFill="1" applyBorder="1" applyAlignment="1">
      <alignment horizontal="center" vertical="center" wrapText="1"/>
    </xf>
    <xf numFmtId="0" fontId="31" fillId="4" borderId="37" xfId="5" applyFont="1" applyFill="1" applyBorder="1" applyAlignment="1">
      <alignment horizontal="center" vertical="center" wrapText="1"/>
    </xf>
    <xf numFmtId="0" fontId="5" fillId="0" borderId="37" xfId="5" applyFont="1" applyBorder="1" applyAlignment="1">
      <alignment vertical="center" wrapText="1"/>
    </xf>
    <xf numFmtId="4" fontId="5" fillId="0" borderId="38" xfId="5" applyNumberFormat="1" applyFont="1" applyBorder="1" applyAlignment="1">
      <alignment vertical="center" wrapText="1"/>
    </xf>
    <xf numFmtId="165" fontId="5" fillId="0" borderId="38" xfId="5" applyNumberFormat="1" applyFont="1" applyBorder="1" applyAlignment="1">
      <alignment vertical="center" wrapText="1"/>
    </xf>
    <xf numFmtId="165" fontId="31" fillId="0" borderId="38" xfId="5" applyNumberFormat="1" applyFont="1" applyBorder="1" applyAlignment="1">
      <alignment vertical="center" wrapText="1"/>
    </xf>
    <xf numFmtId="4" fontId="5" fillId="4" borderId="38" xfId="5" applyNumberFormat="1" applyFont="1" applyFill="1" applyBorder="1" applyAlignment="1">
      <alignment horizontal="center" vertical="center" wrapText="1"/>
    </xf>
    <xf numFmtId="4" fontId="5" fillId="4" borderId="36" xfId="5" applyNumberFormat="1" applyFont="1" applyFill="1" applyBorder="1" applyAlignment="1">
      <alignment horizontal="center" vertical="center" wrapText="1"/>
    </xf>
    <xf numFmtId="165" fontId="5" fillId="4" borderId="38" xfId="5" applyNumberFormat="1" applyFont="1" applyFill="1" applyBorder="1" applyAlignment="1">
      <alignment horizontal="center" vertical="center" wrapText="1"/>
    </xf>
    <xf numFmtId="165" fontId="5" fillId="4" borderId="36" xfId="5" applyNumberFormat="1" applyFont="1" applyFill="1" applyBorder="1" applyAlignment="1">
      <alignment horizontal="center" vertical="center" wrapText="1"/>
    </xf>
    <xf numFmtId="164" fontId="5" fillId="0" borderId="0" xfId="4" applyNumberFormat="1" applyFont="1" applyBorder="1"/>
    <xf numFmtId="165" fontId="32" fillId="0" borderId="0" xfId="5" applyNumberFormat="1" applyFont="1" applyBorder="1" applyAlignment="1">
      <alignment vertical="center" wrapText="1"/>
    </xf>
    <xf numFmtId="0" fontId="33" fillId="0" borderId="0" xfId="4" applyFont="1"/>
    <xf numFmtId="4" fontId="21" fillId="0" borderId="0" xfId="4" applyNumberFormat="1" applyFont="1" applyBorder="1"/>
    <xf numFmtId="165" fontId="33" fillId="0" borderId="0" xfId="4" applyNumberFormat="1" applyFont="1" applyBorder="1"/>
    <xf numFmtId="0" fontId="34" fillId="0" borderId="0" xfId="3" applyFont="1" applyAlignment="1">
      <alignment vertical="center"/>
    </xf>
    <xf numFmtId="165" fontId="21" fillId="0" borderId="0" xfId="4" applyNumberFormat="1" applyFont="1"/>
    <xf numFmtId="0" fontId="34" fillId="0" borderId="45" xfId="3" applyFont="1" applyBorder="1" applyAlignment="1">
      <alignment vertical="center" wrapText="1"/>
    </xf>
    <xf numFmtId="0" fontId="22" fillId="0" borderId="46" xfId="3" applyFont="1" applyBorder="1" applyAlignment="1">
      <alignment horizontal="left" vertical="center" wrapText="1"/>
    </xf>
    <xf numFmtId="0" fontId="22" fillId="0" borderId="0" xfId="3" applyFont="1" applyBorder="1" applyAlignment="1">
      <alignment horizontal="left" vertical="center" wrapText="1"/>
    </xf>
    <xf numFmtId="0" fontId="21" fillId="0" borderId="0" xfId="4" applyFont="1" applyBorder="1"/>
    <xf numFmtId="0" fontId="34" fillId="0" borderId="47" xfId="3" applyFont="1" applyBorder="1" applyAlignment="1">
      <alignment vertical="center" wrapText="1"/>
    </xf>
    <xf numFmtId="0" fontId="34" fillId="0" borderId="0" xfId="3" applyFont="1" applyAlignment="1">
      <alignment vertical="center" wrapText="1"/>
    </xf>
    <xf numFmtId="0" fontId="34" fillId="0" borderId="48" xfId="3" applyFont="1" applyBorder="1" applyAlignment="1">
      <alignment vertical="center" wrapText="1"/>
    </xf>
    <xf numFmtId="0" fontId="34" fillId="0" borderId="2" xfId="3" applyFont="1" applyBorder="1" applyAlignment="1">
      <alignment horizontal="center" vertical="center" wrapText="1"/>
    </xf>
    <xf numFmtId="0" fontId="34" fillId="0" borderId="49" xfId="3" applyFont="1" applyBorder="1" applyAlignment="1">
      <alignment horizontal="center" vertical="center" wrapText="1"/>
    </xf>
    <xf numFmtId="0" fontId="34" fillId="0" borderId="50" xfId="3" applyFont="1" applyBorder="1" applyAlignment="1">
      <alignment horizontal="center" vertical="center" wrapText="1"/>
    </xf>
    <xf numFmtId="0" fontId="34" fillId="0" borderId="0" xfId="3" applyFont="1" applyBorder="1" applyAlignment="1">
      <alignment vertical="center" wrapText="1"/>
    </xf>
    <xf numFmtId="0" fontId="22" fillId="4" borderId="26" xfId="3" applyFont="1" applyFill="1" applyBorder="1" applyAlignment="1">
      <alignment horizontal="center" vertical="center" wrapText="1"/>
    </xf>
    <xf numFmtId="0" fontId="22" fillId="4" borderId="51" xfId="3" applyFont="1" applyFill="1" applyBorder="1" applyAlignment="1">
      <alignment horizontal="center" vertical="center" wrapText="1"/>
    </xf>
    <xf numFmtId="0" fontId="22" fillId="4" borderId="52" xfId="3" applyFont="1" applyFill="1" applyBorder="1" applyAlignment="1">
      <alignment horizontal="center" vertical="center" wrapText="1"/>
    </xf>
    <xf numFmtId="0" fontId="22" fillId="4" borderId="53" xfId="3" applyFont="1" applyFill="1" applyBorder="1" applyAlignment="1">
      <alignment horizontal="center" vertical="center" wrapText="1"/>
    </xf>
    <xf numFmtId="0" fontId="22" fillId="4" borderId="37" xfId="3" applyFont="1" applyFill="1" applyBorder="1" applyAlignment="1">
      <alignment horizontal="center" vertical="center" wrapText="1"/>
    </xf>
    <xf numFmtId="0" fontId="22" fillId="4" borderId="38" xfId="3" applyFont="1" applyFill="1" applyBorder="1" applyAlignment="1">
      <alignment horizontal="center" vertical="center" wrapText="1"/>
    </xf>
    <xf numFmtId="0" fontId="22" fillId="4" borderId="36" xfId="3" applyFont="1" applyFill="1" applyBorder="1" applyAlignment="1">
      <alignment horizontal="center" vertical="center" wrapText="1"/>
    </xf>
    <xf numFmtId="0" fontId="35" fillId="0" borderId="37" xfId="3" applyFont="1" applyBorder="1" applyAlignment="1">
      <alignment vertical="center" wrapText="1"/>
    </xf>
    <xf numFmtId="0" fontId="22" fillId="0" borderId="38" xfId="3" applyFont="1" applyBorder="1" applyAlignment="1">
      <alignment vertical="center" wrapText="1"/>
    </xf>
    <xf numFmtId="0" fontId="22" fillId="0" borderId="36" xfId="3" applyFont="1" applyBorder="1" applyAlignment="1">
      <alignment vertical="center" wrapText="1"/>
    </xf>
    <xf numFmtId="0" fontId="36" fillId="0" borderId="37" xfId="3" applyFont="1" applyBorder="1" applyAlignment="1">
      <alignment vertical="center" wrapText="1"/>
    </xf>
    <xf numFmtId="0" fontId="36" fillId="0" borderId="38" xfId="3" applyFont="1" applyBorder="1" applyAlignment="1">
      <alignment vertical="center" wrapText="1"/>
    </xf>
    <xf numFmtId="0" fontId="36" fillId="0" borderId="36" xfId="3" applyFont="1" applyBorder="1" applyAlignment="1">
      <alignment vertical="center" wrapText="1"/>
    </xf>
    <xf numFmtId="0" fontId="22" fillId="4" borderId="37" xfId="3" applyFont="1" applyFill="1" applyBorder="1" applyAlignment="1">
      <alignment horizontal="justify" vertical="center" wrapText="1"/>
    </xf>
    <xf numFmtId="164" fontId="14" fillId="2" borderId="0" xfId="0" applyNumberFormat="1" applyFont="1" applyFill="1" applyBorder="1"/>
    <xf numFmtId="164" fontId="14" fillId="2" borderId="4" xfId="0" applyNumberFormat="1" applyFont="1" applyFill="1" applyBorder="1" applyAlignment="1">
      <alignment horizontal="center" wrapText="1"/>
    </xf>
    <xf numFmtId="0" fontId="37" fillId="2" borderId="1" xfId="0" applyFont="1" applyFill="1" applyBorder="1" applyAlignment="1">
      <alignment horizontal="center" wrapText="1"/>
    </xf>
    <xf numFmtId="165" fontId="14" fillId="2" borderId="1" xfId="0" applyNumberFormat="1" applyFont="1" applyFill="1" applyBorder="1"/>
    <xf numFmtId="3" fontId="14" fillId="2" borderId="1" xfId="0" applyNumberFormat="1" applyFont="1" applyFill="1" applyBorder="1" applyAlignment="1">
      <alignment wrapText="1"/>
    </xf>
    <xf numFmtId="165" fontId="14" fillId="2" borderId="1" xfId="0" applyNumberFormat="1" applyFont="1" applyFill="1" applyBorder="1" applyAlignment="1">
      <alignment wrapText="1"/>
    </xf>
  </cellXfs>
  <cellStyles count="6">
    <cellStyle name="Normal" xfId="0" builtinId="0"/>
    <cellStyle name="Normal 12" xfId="1"/>
    <cellStyle name="Normal 12 2" xfId="3"/>
    <cellStyle name="Normal 12 2 2" xfId="5"/>
    <cellStyle name="Normal 2" xfId="2"/>
    <cellStyle name="Normal 2 2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ohar.Hayrapetyan\Desktop\&#1366;&#1339;&#1350;&#8228;&#1350;&#1329;&#1341;%202023-2025\avartun%20hajt\hayt%202%2072000+30%25%20%20&#1350;&#1331;&#1344;-2-11763-2022\1032%20cragir%2011001%20mijocarum%20ev%20caxsakazm%2072.0+30%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ak-Himnadram"/>
      <sheetName val="TIV 1"/>
      <sheetName val="Norq"/>
      <sheetName val="Vardenis"/>
      <sheetName val="Zorak"/>
      <sheetName val="K.xach"/>
      <sheetName val="Ampop"/>
      <sheetName val="հավելված1 Ծեր․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20">
          <cell r="P20">
            <v>3361429.5568436421</v>
          </cell>
          <cell r="T20">
            <v>3700456.2318623085</v>
          </cell>
          <cell r="X20">
            <v>3700456.2318623085</v>
          </cell>
        </row>
      </sheetData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AZ258"/>
  <sheetViews>
    <sheetView tabSelected="1" view="pageBreakPreview" topLeftCell="M4" zoomScaleNormal="100" zoomScaleSheetLayoutView="100" workbookViewId="0">
      <selection activeCell="AF4" sqref="AF1:AK1048576"/>
    </sheetView>
  </sheetViews>
  <sheetFormatPr defaultColWidth="9.140625" defaultRowHeight="13.5" x14ac:dyDescent="0.25"/>
  <cols>
    <col min="1" max="1" width="8.140625" style="7" customWidth="1"/>
    <col min="2" max="2" width="32.42578125" style="7" customWidth="1"/>
    <col min="3" max="3" width="7.5703125" style="7" customWidth="1"/>
    <col min="4" max="4" width="12.7109375" style="19" customWidth="1"/>
    <col min="5" max="5" width="11.7109375" style="7" customWidth="1"/>
    <col min="6" max="6" width="12.7109375" style="7" customWidth="1"/>
    <col min="7" max="7" width="11" style="7" customWidth="1"/>
    <col min="8" max="8" width="11.85546875" style="7" customWidth="1"/>
    <col min="9" max="9" width="9.7109375" style="7" customWidth="1"/>
    <col min="10" max="10" width="11.28515625" style="6" customWidth="1"/>
    <col min="11" max="11" width="9.7109375" style="7" customWidth="1"/>
    <col min="12" max="31" width="9.140625" style="6"/>
    <col min="32" max="37" width="9.140625" style="220" customWidth="1"/>
    <col min="38" max="41" width="9.140625" style="6"/>
    <col min="42" max="42" width="19.28515625" style="6" customWidth="1"/>
    <col min="43" max="52" width="9.140625" style="6"/>
    <col min="53" max="237" width="9.140625" style="7"/>
    <col min="238" max="238" width="8.140625" style="7" customWidth="1"/>
    <col min="239" max="239" width="35.5703125" style="7" customWidth="1"/>
    <col min="240" max="240" width="7.5703125" style="7" customWidth="1"/>
    <col min="241" max="241" width="12.7109375" style="7" customWidth="1"/>
    <col min="242" max="242" width="11.7109375" style="7" customWidth="1"/>
    <col min="243" max="243" width="12.7109375" style="7" customWidth="1"/>
    <col min="244" max="244" width="11" style="7" customWidth="1"/>
    <col min="245" max="245" width="11.85546875" style="7" customWidth="1"/>
    <col min="246" max="246" width="9.7109375" style="7" customWidth="1"/>
    <col min="247" max="247" width="11.28515625" style="7" customWidth="1"/>
    <col min="248" max="248" width="9.7109375" style="7" customWidth="1"/>
    <col min="249" max="249" width="15.85546875" style="7" customWidth="1"/>
    <col min="250" max="250" width="9.140625" style="7" customWidth="1"/>
    <col min="251" max="251" width="15.140625" style="7" customWidth="1"/>
    <col min="252" max="252" width="9.140625" style="7" customWidth="1"/>
    <col min="253" max="253" width="15" style="7" customWidth="1"/>
    <col min="254" max="254" width="9.140625" style="7" customWidth="1"/>
    <col min="255" max="255" width="10.7109375" style="7" customWidth="1"/>
    <col min="256" max="256" width="10.5703125" style="7" customWidth="1"/>
    <col min="257" max="257" width="11.85546875" style="7" customWidth="1"/>
    <col min="258" max="258" width="11" style="7" customWidth="1"/>
    <col min="259" max="259" width="12" style="7" customWidth="1"/>
    <col min="260" max="260" width="10.85546875" style="7" customWidth="1"/>
    <col min="261" max="261" width="11.140625" style="7" customWidth="1"/>
    <col min="262" max="262" width="11.5703125" style="7" customWidth="1"/>
    <col min="263" max="263" width="11.7109375" style="7" customWidth="1"/>
    <col min="264" max="264" width="20.42578125" style="7" customWidth="1"/>
    <col min="265" max="265" width="49.85546875" style="7" customWidth="1"/>
    <col min="266" max="493" width="9.140625" style="7"/>
    <col min="494" max="494" width="8.140625" style="7" customWidth="1"/>
    <col min="495" max="495" width="35.5703125" style="7" customWidth="1"/>
    <col min="496" max="496" width="7.5703125" style="7" customWidth="1"/>
    <col min="497" max="497" width="12.7109375" style="7" customWidth="1"/>
    <col min="498" max="498" width="11.7109375" style="7" customWidth="1"/>
    <col min="499" max="499" width="12.7109375" style="7" customWidth="1"/>
    <col min="500" max="500" width="11" style="7" customWidth="1"/>
    <col min="501" max="501" width="11.85546875" style="7" customWidth="1"/>
    <col min="502" max="502" width="9.7109375" style="7" customWidth="1"/>
    <col min="503" max="503" width="11.28515625" style="7" customWidth="1"/>
    <col min="504" max="504" width="9.7109375" style="7" customWidth="1"/>
    <col min="505" max="505" width="15.85546875" style="7" customWidth="1"/>
    <col min="506" max="506" width="9.140625" style="7" customWidth="1"/>
    <col min="507" max="507" width="15.140625" style="7" customWidth="1"/>
    <col min="508" max="508" width="9.140625" style="7" customWidth="1"/>
    <col min="509" max="509" width="15" style="7" customWidth="1"/>
    <col min="510" max="510" width="9.140625" style="7" customWidth="1"/>
    <col min="511" max="511" width="10.7109375" style="7" customWidth="1"/>
    <col min="512" max="512" width="10.5703125" style="7" customWidth="1"/>
    <col min="513" max="513" width="11.85546875" style="7" customWidth="1"/>
    <col min="514" max="514" width="11" style="7" customWidth="1"/>
    <col min="515" max="515" width="12" style="7" customWidth="1"/>
    <col min="516" max="516" width="10.85546875" style="7" customWidth="1"/>
    <col min="517" max="517" width="11.140625" style="7" customWidth="1"/>
    <col min="518" max="518" width="11.5703125" style="7" customWidth="1"/>
    <col min="519" max="519" width="11.7109375" style="7" customWidth="1"/>
    <col min="520" max="520" width="20.42578125" style="7" customWidth="1"/>
    <col min="521" max="521" width="49.85546875" style="7" customWidth="1"/>
    <col min="522" max="749" width="9.140625" style="7"/>
    <col min="750" max="750" width="8.140625" style="7" customWidth="1"/>
    <col min="751" max="751" width="35.5703125" style="7" customWidth="1"/>
    <col min="752" max="752" width="7.5703125" style="7" customWidth="1"/>
    <col min="753" max="753" width="12.7109375" style="7" customWidth="1"/>
    <col min="754" max="754" width="11.7109375" style="7" customWidth="1"/>
    <col min="755" max="755" width="12.7109375" style="7" customWidth="1"/>
    <col min="756" max="756" width="11" style="7" customWidth="1"/>
    <col min="757" max="757" width="11.85546875" style="7" customWidth="1"/>
    <col min="758" max="758" width="9.7109375" style="7" customWidth="1"/>
    <col min="759" max="759" width="11.28515625" style="7" customWidth="1"/>
    <col min="760" max="760" width="9.7109375" style="7" customWidth="1"/>
    <col min="761" max="761" width="15.85546875" style="7" customWidth="1"/>
    <col min="762" max="762" width="9.140625" style="7" customWidth="1"/>
    <col min="763" max="763" width="15.140625" style="7" customWidth="1"/>
    <col min="764" max="764" width="9.140625" style="7" customWidth="1"/>
    <col min="765" max="765" width="15" style="7" customWidth="1"/>
    <col min="766" max="766" width="9.140625" style="7" customWidth="1"/>
    <col min="767" max="767" width="10.7109375" style="7" customWidth="1"/>
    <col min="768" max="768" width="10.5703125" style="7" customWidth="1"/>
    <col min="769" max="769" width="11.85546875" style="7" customWidth="1"/>
    <col min="770" max="770" width="11" style="7" customWidth="1"/>
    <col min="771" max="771" width="12" style="7" customWidth="1"/>
    <col min="772" max="772" width="10.85546875" style="7" customWidth="1"/>
    <col min="773" max="773" width="11.140625" style="7" customWidth="1"/>
    <col min="774" max="774" width="11.5703125" style="7" customWidth="1"/>
    <col min="775" max="775" width="11.7109375" style="7" customWidth="1"/>
    <col min="776" max="776" width="20.42578125" style="7" customWidth="1"/>
    <col min="777" max="777" width="49.85546875" style="7" customWidth="1"/>
    <col min="778" max="1005" width="9.140625" style="7"/>
    <col min="1006" max="1006" width="8.140625" style="7" customWidth="1"/>
    <col min="1007" max="1007" width="35.5703125" style="7" customWidth="1"/>
    <col min="1008" max="1008" width="7.5703125" style="7" customWidth="1"/>
    <col min="1009" max="1009" width="12.7109375" style="7" customWidth="1"/>
    <col min="1010" max="1010" width="11.7109375" style="7" customWidth="1"/>
    <col min="1011" max="1011" width="12.7109375" style="7" customWidth="1"/>
    <col min="1012" max="1012" width="11" style="7" customWidth="1"/>
    <col min="1013" max="1013" width="11.85546875" style="7" customWidth="1"/>
    <col min="1014" max="1014" width="9.7109375" style="7" customWidth="1"/>
    <col min="1015" max="1015" width="11.28515625" style="7" customWidth="1"/>
    <col min="1016" max="1016" width="9.7109375" style="7" customWidth="1"/>
    <col min="1017" max="1017" width="15.85546875" style="7" customWidth="1"/>
    <col min="1018" max="1018" width="9.140625" style="7" customWidth="1"/>
    <col min="1019" max="1019" width="15.140625" style="7" customWidth="1"/>
    <col min="1020" max="1020" width="9.140625" style="7" customWidth="1"/>
    <col min="1021" max="1021" width="15" style="7" customWidth="1"/>
    <col min="1022" max="1022" width="9.140625" style="7" customWidth="1"/>
    <col min="1023" max="1023" width="10.7109375" style="7" customWidth="1"/>
    <col min="1024" max="1024" width="10.5703125" style="7" customWidth="1"/>
    <col min="1025" max="1025" width="11.85546875" style="7" customWidth="1"/>
    <col min="1026" max="1026" width="11" style="7" customWidth="1"/>
    <col min="1027" max="1027" width="12" style="7" customWidth="1"/>
    <col min="1028" max="1028" width="10.85546875" style="7" customWidth="1"/>
    <col min="1029" max="1029" width="11.140625" style="7" customWidth="1"/>
    <col min="1030" max="1030" width="11.5703125" style="7" customWidth="1"/>
    <col min="1031" max="1031" width="11.7109375" style="7" customWidth="1"/>
    <col min="1032" max="1032" width="20.42578125" style="7" customWidth="1"/>
    <col min="1033" max="1033" width="49.85546875" style="7" customWidth="1"/>
    <col min="1034" max="1261" width="9.140625" style="7"/>
    <col min="1262" max="1262" width="8.140625" style="7" customWidth="1"/>
    <col min="1263" max="1263" width="35.5703125" style="7" customWidth="1"/>
    <col min="1264" max="1264" width="7.5703125" style="7" customWidth="1"/>
    <col min="1265" max="1265" width="12.7109375" style="7" customWidth="1"/>
    <col min="1266" max="1266" width="11.7109375" style="7" customWidth="1"/>
    <col min="1267" max="1267" width="12.7109375" style="7" customWidth="1"/>
    <col min="1268" max="1268" width="11" style="7" customWidth="1"/>
    <col min="1269" max="1269" width="11.85546875" style="7" customWidth="1"/>
    <col min="1270" max="1270" width="9.7109375" style="7" customWidth="1"/>
    <col min="1271" max="1271" width="11.28515625" style="7" customWidth="1"/>
    <col min="1272" max="1272" width="9.7109375" style="7" customWidth="1"/>
    <col min="1273" max="1273" width="15.85546875" style="7" customWidth="1"/>
    <col min="1274" max="1274" width="9.140625" style="7" customWidth="1"/>
    <col min="1275" max="1275" width="15.140625" style="7" customWidth="1"/>
    <col min="1276" max="1276" width="9.140625" style="7" customWidth="1"/>
    <col min="1277" max="1277" width="15" style="7" customWidth="1"/>
    <col min="1278" max="1278" width="9.140625" style="7" customWidth="1"/>
    <col min="1279" max="1279" width="10.7109375" style="7" customWidth="1"/>
    <col min="1280" max="1280" width="10.5703125" style="7" customWidth="1"/>
    <col min="1281" max="1281" width="11.85546875" style="7" customWidth="1"/>
    <col min="1282" max="1282" width="11" style="7" customWidth="1"/>
    <col min="1283" max="1283" width="12" style="7" customWidth="1"/>
    <col min="1284" max="1284" width="10.85546875" style="7" customWidth="1"/>
    <col min="1285" max="1285" width="11.140625" style="7" customWidth="1"/>
    <col min="1286" max="1286" width="11.5703125" style="7" customWidth="1"/>
    <col min="1287" max="1287" width="11.7109375" style="7" customWidth="1"/>
    <col min="1288" max="1288" width="20.42578125" style="7" customWidth="1"/>
    <col min="1289" max="1289" width="49.85546875" style="7" customWidth="1"/>
    <col min="1290" max="1517" width="9.140625" style="7"/>
    <col min="1518" max="1518" width="8.140625" style="7" customWidth="1"/>
    <col min="1519" max="1519" width="35.5703125" style="7" customWidth="1"/>
    <col min="1520" max="1520" width="7.5703125" style="7" customWidth="1"/>
    <col min="1521" max="1521" width="12.7109375" style="7" customWidth="1"/>
    <col min="1522" max="1522" width="11.7109375" style="7" customWidth="1"/>
    <col min="1523" max="1523" width="12.7109375" style="7" customWidth="1"/>
    <col min="1524" max="1524" width="11" style="7" customWidth="1"/>
    <col min="1525" max="1525" width="11.85546875" style="7" customWidth="1"/>
    <col min="1526" max="1526" width="9.7109375" style="7" customWidth="1"/>
    <col min="1527" max="1527" width="11.28515625" style="7" customWidth="1"/>
    <col min="1528" max="1528" width="9.7109375" style="7" customWidth="1"/>
    <col min="1529" max="1529" width="15.85546875" style="7" customWidth="1"/>
    <col min="1530" max="1530" width="9.140625" style="7" customWidth="1"/>
    <col min="1531" max="1531" width="15.140625" style="7" customWidth="1"/>
    <col min="1532" max="1532" width="9.140625" style="7" customWidth="1"/>
    <col min="1533" max="1533" width="15" style="7" customWidth="1"/>
    <col min="1534" max="1534" width="9.140625" style="7" customWidth="1"/>
    <col min="1535" max="1535" width="10.7109375" style="7" customWidth="1"/>
    <col min="1536" max="1536" width="10.5703125" style="7" customWidth="1"/>
    <col min="1537" max="1537" width="11.85546875" style="7" customWidth="1"/>
    <col min="1538" max="1538" width="11" style="7" customWidth="1"/>
    <col min="1539" max="1539" width="12" style="7" customWidth="1"/>
    <col min="1540" max="1540" width="10.85546875" style="7" customWidth="1"/>
    <col min="1541" max="1541" width="11.140625" style="7" customWidth="1"/>
    <col min="1542" max="1542" width="11.5703125" style="7" customWidth="1"/>
    <col min="1543" max="1543" width="11.7109375" style="7" customWidth="1"/>
    <col min="1544" max="1544" width="20.42578125" style="7" customWidth="1"/>
    <col min="1545" max="1545" width="49.85546875" style="7" customWidth="1"/>
    <col min="1546" max="1773" width="9.140625" style="7"/>
    <col min="1774" max="1774" width="8.140625" style="7" customWidth="1"/>
    <col min="1775" max="1775" width="35.5703125" style="7" customWidth="1"/>
    <col min="1776" max="1776" width="7.5703125" style="7" customWidth="1"/>
    <col min="1777" max="1777" width="12.7109375" style="7" customWidth="1"/>
    <col min="1778" max="1778" width="11.7109375" style="7" customWidth="1"/>
    <col min="1779" max="1779" width="12.7109375" style="7" customWidth="1"/>
    <col min="1780" max="1780" width="11" style="7" customWidth="1"/>
    <col min="1781" max="1781" width="11.85546875" style="7" customWidth="1"/>
    <col min="1782" max="1782" width="9.7109375" style="7" customWidth="1"/>
    <col min="1783" max="1783" width="11.28515625" style="7" customWidth="1"/>
    <col min="1784" max="1784" width="9.7109375" style="7" customWidth="1"/>
    <col min="1785" max="1785" width="15.85546875" style="7" customWidth="1"/>
    <col min="1786" max="1786" width="9.140625" style="7" customWidth="1"/>
    <col min="1787" max="1787" width="15.140625" style="7" customWidth="1"/>
    <col min="1788" max="1788" width="9.140625" style="7" customWidth="1"/>
    <col min="1789" max="1789" width="15" style="7" customWidth="1"/>
    <col min="1790" max="1790" width="9.140625" style="7" customWidth="1"/>
    <col min="1791" max="1791" width="10.7109375" style="7" customWidth="1"/>
    <col min="1792" max="1792" width="10.5703125" style="7" customWidth="1"/>
    <col min="1793" max="1793" width="11.85546875" style="7" customWidth="1"/>
    <col min="1794" max="1794" width="11" style="7" customWidth="1"/>
    <col min="1795" max="1795" width="12" style="7" customWidth="1"/>
    <col min="1796" max="1796" width="10.85546875" style="7" customWidth="1"/>
    <col min="1797" max="1797" width="11.140625" style="7" customWidth="1"/>
    <col min="1798" max="1798" width="11.5703125" style="7" customWidth="1"/>
    <col min="1799" max="1799" width="11.7109375" style="7" customWidth="1"/>
    <col min="1800" max="1800" width="20.42578125" style="7" customWidth="1"/>
    <col min="1801" max="1801" width="49.85546875" style="7" customWidth="1"/>
    <col min="1802" max="2029" width="9.140625" style="7"/>
    <col min="2030" max="2030" width="8.140625" style="7" customWidth="1"/>
    <col min="2031" max="2031" width="35.5703125" style="7" customWidth="1"/>
    <col min="2032" max="2032" width="7.5703125" style="7" customWidth="1"/>
    <col min="2033" max="2033" width="12.7109375" style="7" customWidth="1"/>
    <col min="2034" max="2034" width="11.7109375" style="7" customWidth="1"/>
    <col min="2035" max="2035" width="12.7109375" style="7" customWidth="1"/>
    <col min="2036" max="2036" width="11" style="7" customWidth="1"/>
    <col min="2037" max="2037" width="11.85546875" style="7" customWidth="1"/>
    <col min="2038" max="2038" width="9.7109375" style="7" customWidth="1"/>
    <col min="2039" max="2039" width="11.28515625" style="7" customWidth="1"/>
    <col min="2040" max="2040" width="9.7109375" style="7" customWidth="1"/>
    <col min="2041" max="2041" width="15.85546875" style="7" customWidth="1"/>
    <col min="2042" max="2042" width="9.140625" style="7" customWidth="1"/>
    <col min="2043" max="2043" width="15.140625" style="7" customWidth="1"/>
    <col min="2044" max="2044" width="9.140625" style="7" customWidth="1"/>
    <col min="2045" max="2045" width="15" style="7" customWidth="1"/>
    <col min="2046" max="2046" width="9.140625" style="7" customWidth="1"/>
    <col min="2047" max="2047" width="10.7109375" style="7" customWidth="1"/>
    <col min="2048" max="2048" width="10.5703125" style="7" customWidth="1"/>
    <col min="2049" max="2049" width="11.85546875" style="7" customWidth="1"/>
    <col min="2050" max="2050" width="11" style="7" customWidth="1"/>
    <col min="2051" max="2051" width="12" style="7" customWidth="1"/>
    <col min="2052" max="2052" width="10.85546875" style="7" customWidth="1"/>
    <col min="2053" max="2053" width="11.140625" style="7" customWidth="1"/>
    <col min="2054" max="2054" width="11.5703125" style="7" customWidth="1"/>
    <col min="2055" max="2055" width="11.7109375" style="7" customWidth="1"/>
    <col min="2056" max="2056" width="20.42578125" style="7" customWidth="1"/>
    <col min="2057" max="2057" width="49.85546875" style="7" customWidth="1"/>
    <col min="2058" max="2285" width="9.140625" style="7"/>
    <col min="2286" max="2286" width="8.140625" style="7" customWidth="1"/>
    <col min="2287" max="2287" width="35.5703125" style="7" customWidth="1"/>
    <col min="2288" max="2288" width="7.5703125" style="7" customWidth="1"/>
    <col min="2289" max="2289" width="12.7109375" style="7" customWidth="1"/>
    <col min="2290" max="2290" width="11.7109375" style="7" customWidth="1"/>
    <col min="2291" max="2291" width="12.7109375" style="7" customWidth="1"/>
    <col min="2292" max="2292" width="11" style="7" customWidth="1"/>
    <col min="2293" max="2293" width="11.85546875" style="7" customWidth="1"/>
    <col min="2294" max="2294" width="9.7109375" style="7" customWidth="1"/>
    <col min="2295" max="2295" width="11.28515625" style="7" customWidth="1"/>
    <col min="2296" max="2296" width="9.7109375" style="7" customWidth="1"/>
    <col min="2297" max="2297" width="15.85546875" style="7" customWidth="1"/>
    <col min="2298" max="2298" width="9.140625" style="7" customWidth="1"/>
    <col min="2299" max="2299" width="15.140625" style="7" customWidth="1"/>
    <col min="2300" max="2300" width="9.140625" style="7" customWidth="1"/>
    <col min="2301" max="2301" width="15" style="7" customWidth="1"/>
    <col min="2302" max="2302" width="9.140625" style="7" customWidth="1"/>
    <col min="2303" max="2303" width="10.7109375" style="7" customWidth="1"/>
    <col min="2304" max="2304" width="10.5703125" style="7" customWidth="1"/>
    <col min="2305" max="2305" width="11.85546875" style="7" customWidth="1"/>
    <col min="2306" max="2306" width="11" style="7" customWidth="1"/>
    <col min="2307" max="2307" width="12" style="7" customWidth="1"/>
    <col min="2308" max="2308" width="10.85546875" style="7" customWidth="1"/>
    <col min="2309" max="2309" width="11.140625" style="7" customWidth="1"/>
    <col min="2310" max="2310" width="11.5703125" style="7" customWidth="1"/>
    <col min="2311" max="2311" width="11.7109375" style="7" customWidth="1"/>
    <col min="2312" max="2312" width="20.42578125" style="7" customWidth="1"/>
    <col min="2313" max="2313" width="49.85546875" style="7" customWidth="1"/>
    <col min="2314" max="2541" width="9.140625" style="7"/>
    <col min="2542" max="2542" width="8.140625" style="7" customWidth="1"/>
    <col min="2543" max="2543" width="35.5703125" style="7" customWidth="1"/>
    <col min="2544" max="2544" width="7.5703125" style="7" customWidth="1"/>
    <col min="2545" max="2545" width="12.7109375" style="7" customWidth="1"/>
    <col min="2546" max="2546" width="11.7109375" style="7" customWidth="1"/>
    <col min="2547" max="2547" width="12.7109375" style="7" customWidth="1"/>
    <col min="2548" max="2548" width="11" style="7" customWidth="1"/>
    <col min="2549" max="2549" width="11.85546875" style="7" customWidth="1"/>
    <col min="2550" max="2550" width="9.7109375" style="7" customWidth="1"/>
    <col min="2551" max="2551" width="11.28515625" style="7" customWidth="1"/>
    <col min="2552" max="2552" width="9.7109375" style="7" customWidth="1"/>
    <col min="2553" max="2553" width="15.85546875" style="7" customWidth="1"/>
    <col min="2554" max="2554" width="9.140625" style="7" customWidth="1"/>
    <col min="2555" max="2555" width="15.140625" style="7" customWidth="1"/>
    <col min="2556" max="2556" width="9.140625" style="7" customWidth="1"/>
    <col min="2557" max="2557" width="15" style="7" customWidth="1"/>
    <col min="2558" max="2558" width="9.140625" style="7" customWidth="1"/>
    <col min="2559" max="2559" width="10.7109375" style="7" customWidth="1"/>
    <col min="2560" max="2560" width="10.5703125" style="7" customWidth="1"/>
    <col min="2561" max="2561" width="11.85546875" style="7" customWidth="1"/>
    <col min="2562" max="2562" width="11" style="7" customWidth="1"/>
    <col min="2563" max="2563" width="12" style="7" customWidth="1"/>
    <col min="2564" max="2564" width="10.85546875" style="7" customWidth="1"/>
    <col min="2565" max="2565" width="11.140625" style="7" customWidth="1"/>
    <col min="2566" max="2566" width="11.5703125" style="7" customWidth="1"/>
    <col min="2567" max="2567" width="11.7109375" style="7" customWidth="1"/>
    <col min="2568" max="2568" width="20.42578125" style="7" customWidth="1"/>
    <col min="2569" max="2569" width="49.85546875" style="7" customWidth="1"/>
    <col min="2570" max="2797" width="9.140625" style="7"/>
    <col min="2798" max="2798" width="8.140625" style="7" customWidth="1"/>
    <col min="2799" max="2799" width="35.5703125" style="7" customWidth="1"/>
    <col min="2800" max="2800" width="7.5703125" style="7" customWidth="1"/>
    <col min="2801" max="2801" width="12.7109375" style="7" customWidth="1"/>
    <col min="2802" max="2802" width="11.7109375" style="7" customWidth="1"/>
    <col min="2803" max="2803" width="12.7109375" style="7" customWidth="1"/>
    <col min="2804" max="2804" width="11" style="7" customWidth="1"/>
    <col min="2805" max="2805" width="11.85546875" style="7" customWidth="1"/>
    <col min="2806" max="2806" width="9.7109375" style="7" customWidth="1"/>
    <col min="2807" max="2807" width="11.28515625" style="7" customWidth="1"/>
    <col min="2808" max="2808" width="9.7109375" style="7" customWidth="1"/>
    <col min="2809" max="2809" width="15.85546875" style="7" customWidth="1"/>
    <col min="2810" max="2810" width="9.140625" style="7" customWidth="1"/>
    <col min="2811" max="2811" width="15.140625" style="7" customWidth="1"/>
    <col min="2812" max="2812" width="9.140625" style="7" customWidth="1"/>
    <col min="2813" max="2813" width="15" style="7" customWidth="1"/>
    <col min="2814" max="2814" width="9.140625" style="7" customWidth="1"/>
    <col min="2815" max="2815" width="10.7109375" style="7" customWidth="1"/>
    <col min="2816" max="2816" width="10.5703125" style="7" customWidth="1"/>
    <col min="2817" max="2817" width="11.85546875" style="7" customWidth="1"/>
    <col min="2818" max="2818" width="11" style="7" customWidth="1"/>
    <col min="2819" max="2819" width="12" style="7" customWidth="1"/>
    <col min="2820" max="2820" width="10.85546875" style="7" customWidth="1"/>
    <col min="2821" max="2821" width="11.140625" style="7" customWidth="1"/>
    <col min="2822" max="2822" width="11.5703125" style="7" customWidth="1"/>
    <col min="2823" max="2823" width="11.7109375" style="7" customWidth="1"/>
    <col min="2824" max="2824" width="20.42578125" style="7" customWidth="1"/>
    <col min="2825" max="2825" width="49.85546875" style="7" customWidth="1"/>
    <col min="2826" max="3053" width="9.140625" style="7"/>
    <col min="3054" max="3054" width="8.140625" style="7" customWidth="1"/>
    <col min="3055" max="3055" width="35.5703125" style="7" customWidth="1"/>
    <col min="3056" max="3056" width="7.5703125" style="7" customWidth="1"/>
    <col min="3057" max="3057" width="12.7109375" style="7" customWidth="1"/>
    <col min="3058" max="3058" width="11.7109375" style="7" customWidth="1"/>
    <col min="3059" max="3059" width="12.7109375" style="7" customWidth="1"/>
    <col min="3060" max="3060" width="11" style="7" customWidth="1"/>
    <col min="3061" max="3061" width="11.85546875" style="7" customWidth="1"/>
    <col min="3062" max="3062" width="9.7109375" style="7" customWidth="1"/>
    <col min="3063" max="3063" width="11.28515625" style="7" customWidth="1"/>
    <col min="3064" max="3064" width="9.7109375" style="7" customWidth="1"/>
    <col min="3065" max="3065" width="15.85546875" style="7" customWidth="1"/>
    <col min="3066" max="3066" width="9.140625" style="7" customWidth="1"/>
    <col min="3067" max="3067" width="15.140625" style="7" customWidth="1"/>
    <col min="3068" max="3068" width="9.140625" style="7" customWidth="1"/>
    <col min="3069" max="3069" width="15" style="7" customWidth="1"/>
    <col min="3070" max="3070" width="9.140625" style="7" customWidth="1"/>
    <col min="3071" max="3071" width="10.7109375" style="7" customWidth="1"/>
    <col min="3072" max="3072" width="10.5703125" style="7" customWidth="1"/>
    <col min="3073" max="3073" width="11.85546875" style="7" customWidth="1"/>
    <col min="3074" max="3074" width="11" style="7" customWidth="1"/>
    <col min="3075" max="3075" width="12" style="7" customWidth="1"/>
    <col min="3076" max="3076" width="10.85546875" style="7" customWidth="1"/>
    <col min="3077" max="3077" width="11.140625" style="7" customWidth="1"/>
    <col min="3078" max="3078" width="11.5703125" style="7" customWidth="1"/>
    <col min="3079" max="3079" width="11.7109375" style="7" customWidth="1"/>
    <col min="3080" max="3080" width="20.42578125" style="7" customWidth="1"/>
    <col min="3081" max="3081" width="49.85546875" style="7" customWidth="1"/>
    <col min="3082" max="3309" width="9.140625" style="7"/>
    <col min="3310" max="3310" width="8.140625" style="7" customWidth="1"/>
    <col min="3311" max="3311" width="35.5703125" style="7" customWidth="1"/>
    <col min="3312" max="3312" width="7.5703125" style="7" customWidth="1"/>
    <col min="3313" max="3313" width="12.7109375" style="7" customWidth="1"/>
    <col min="3314" max="3314" width="11.7109375" style="7" customWidth="1"/>
    <col min="3315" max="3315" width="12.7109375" style="7" customWidth="1"/>
    <col min="3316" max="3316" width="11" style="7" customWidth="1"/>
    <col min="3317" max="3317" width="11.85546875" style="7" customWidth="1"/>
    <col min="3318" max="3318" width="9.7109375" style="7" customWidth="1"/>
    <col min="3319" max="3319" width="11.28515625" style="7" customWidth="1"/>
    <col min="3320" max="3320" width="9.7109375" style="7" customWidth="1"/>
    <col min="3321" max="3321" width="15.85546875" style="7" customWidth="1"/>
    <col min="3322" max="3322" width="9.140625" style="7" customWidth="1"/>
    <col min="3323" max="3323" width="15.140625" style="7" customWidth="1"/>
    <col min="3324" max="3324" width="9.140625" style="7" customWidth="1"/>
    <col min="3325" max="3325" width="15" style="7" customWidth="1"/>
    <col min="3326" max="3326" width="9.140625" style="7" customWidth="1"/>
    <col min="3327" max="3327" width="10.7109375" style="7" customWidth="1"/>
    <col min="3328" max="3328" width="10.5703125" style="7" customWidth="1"/>
    <col min="3329" max="3329" width="11.85546875" style="7" customWidth="1"/>
    <col min="3330" max="3330" width="11" style="7" customWidth="1"/>
    <col min="3331" max="3331" width="12" style="7" customWidth="1"/>
    <col min="3332" max="3332" width="10.85546875" style="7" customWidth="1"/>
    <col min="3333" max="3333" width="11.140625" style="7" customWidth="1"/>
    <col min="3334" max="3334" width="11.5703125" style="7" customWidth="1"/>
    <col min="3335" max="3335" width="11.7109375" style="7" customWidth="1"/>
    <col min="3336" max="3336" width="20.42578125" style="7" customWidth="1"/>
    <col min="3337" max="3337" width="49.85546875" style="7" customWidth="1"/>
    <col min="3338" max="3565" width="9.140625" style="7"/>
    <col min="3566" max="3566" width="8.140625" style="7" customWidth="1"/>
    <col min="3567" max="3567" width="35.5703125" style="7" customWidth="1"/>
    <col min="3568" max="3568" width="7.5703125" style="7" customWidth="1"/>
    <col min="3569" max="3569" width="12.7109375" style="7" customWidth="1"/>
    <col min="3570" max="3570" width="11.7109375" style="7" customWidth="1"/>
    <col min="3571" max="3571" width="12.7109375" style="7" customWidth="1"/>
    <col min="3572" max="3572" width="11" style="7" customWidth="1"/>
    <col min="3573" max="3573" width="11.85546875" style="7" customWidth="1"/>
    <col min="3574" max="3574" width="9.7109375" style="7" customWidth="1"/>
    <col min="3575" max="3575" width="11.28515625" style="7" customWidth="1"/>
    <col min="3576" max="3576" width="9.7109375" style="7" customWidth="1"/>
    <col min="3577" max="3577" width="15.85546875" style="7" customWidth="1"/>
    <col min="3578" max="3578" width="9.140625" style="7" customWidth="1"/>
    <col min="3579" max="3579" width="15.140625" style="7" customWidth="1"/>
    <col min="3580" max="3580" width="9.140625" style="7" customWidth="1"/>
    <col min="3581" max="3581" width="15" style="7" customWidth="1"/>
    <col min="3582" max="3582" width="9.140625" style="7" customWidth="1"/>
    <col min="3583" max="3583" width="10.7109375" style="7" customWidth="1"/>
    <col min="3584" max="3584" width="10.5703125" style="7" customWidth="1"/>
    <col min="3585" max="3585" width="11.85546875" style="7" customWidth="1"/>
    <col min="3586" max="3586" width="11" style="7" customWidth="1"/>
    <col min="3587" max="3587" width="12" style="7" customWidth="1"/>
    <col min="3588" max="3588" width="10.85546875" style="7" customWidth="1"/>
    <col min="3589" max="3589" width="11.140625" style="7" customWidth="1"/>
    <col min="3590" max="3590" width="11.5703125" style="7" customWidth="1"/>
    <col min="3591" max="3591" width="11.7109375" style="7" customWidth="1"/>
    <col min="3592" max="3592" width="20.42578125" style="7" customWidth="1"/>
    <col min="3593" max="3593" width="49.85546875" style="7" customWidth="1"/>
    <col min="3594" max="3821" width="9.140625" style="7"/>
    <col min="3822" max="3822" width="8.140625" style="7" customWidth="1"/>
    <col min="3823" max="3823" width="35.5703125" style="7" customWidth="1"/>
    <col min="3824" max="3824" width="7.5703125" style="7" customWidth="1"/>
    <col min="3825" max="3825" width="12.7109375" style="7" customWidth="1"/>
    <col min="3826" max="3826" width="11.7109375" style="7" customWidth="1"/>
    <col min="3827" max="3827" width="12.7109375" style="7" customWidth="1"/>
    <col min="3828" max="3828" width="11" style="7" customWidth="1"/>
    <col min="3829" max="3829" width="11.85546875" style="7" customWidth="1"/>
    <col min="3830" max="3830" width="9.7109375" style="7" customWidth="1"/>
    <col min="3831" max="3831" width="11.28515625" style="7" customWidth="1"/>
    <col min="3832" max="3832" width="9.7109375" style="7" customWidth="1"/>
    <col min="3833" max="3833" width="15.85546875" style="7" customWidth="1"/>
    <col min="3834" max="3834" width="9.140625" style="7" customWidth="1"/>
    <col min="3835" max="3835" width="15.140625" style="7" customWidth="1"/>
    <col min="3836" max="3836" width="9.140625" style="7" customWidth="1"/>
    <col min="3837" max="3837" width="15" style="7" customWidth="1"/>
    <col min="3838" max="3838" width="9.140625" style="7" customWidth="1"/>
    <col min="3839" max="3839" width="10.7109375" style="7" customWidth="1"/>
    <col min="3840" max="3840" width="10.5703125" style="7" customWidth="1"/>
    <col min="3841" max="3841" width="11.85546875" style="7" customWidth="1"/>
    <col min="3842" max="3842" width="11" style="7" customWidth="1"/>
    <col min="3843" max="3843" width="12" style="7" customWidth="1"/>
    <col min="3844" max="3844" width="10.85546875" style="7" customWidth="1"/>
    <col min="3845" max="3845" width="11.140625" style="7" customWidth="1"/>
    <col min="3846" max="3846" width="11.5703125" style="7" customWidth="1"/>
    <col min="3847" max="3847" width="11.7109375" style="7" customWidth="1"/>
    <col min="3848" max="3848" width="20.42578125" style="7" customWidth="1"/>
    <col min="3849" max="3849" width="49.85546875" style="7" customWidth="1"/>
    <col min="3850" max="4077" width="9.140625" style="7"/>
    <col min="4078" max="4078" width="8.140625" style="7" customWidth="1"/>
    <col min="4079" max="4079" width="35.5703125" style="7" customWidth="1"/>
    <col min="4080" max="4080" width="7.5703125" style="7" customWidth="1"/>
    <col min="4081" max="4081" width="12.7109375" style="7" customWidth="1"/>
    <col min="4082" max="4082" width="11.7109375" style="7" customWidth="1"/>
    <col min="4083" max="4083" width="12.7109375" style="7" customWidth="1"/>
    <col min="4084" max="4084" width="11" style="7" customWidth="1"/>
    <col min="4085" max="4085" width="11.85546875" style="7" customWidth="1"/>
    <col min="4086" max="4086" width="9.7109375" style="7" customWidth="1"/>
    <col min="4087" max="4087" width="11.28515625" style="7" customWidth="1"/>
    <col min="4088" max="4088" width="9.7109375" style="7" customWidth="1"/>
    <col min="4089" max="4089" width="15.85546875" style="7" customWidth="1"/>
    <col min="4090" max="4090" width="9.140625" style="7" customWidth="1"/>
    <col min="4091" max="4091" width="15.140625" style="7" customWidth="1"/>
    <col min="4092" max="4092" width="9.140625" style="7" customWidth="1"/>
    <col min="4093" max="4093" width="15" style="7" customWidth="1"/>
    <col min="4094" max="4094" width="9.140625" style="7" customWidth="1"/>
    <col min="4095" max="4095" width="10.7109375" style="7" customWidth="1"/>
    <col min="4096" max="4096" width="10.5703125" style="7" customWidth="1"/>
    <col min="4097" max="4097" width="11.85546875" style="7" customWidth="1"/>
    <col min="4098" max="4098" width="11" style="7" customWidth="1"/>
    <col min="4099" max="4099" width="12" style="7" customWidth="1"/>
    <col min="4100" max="4100" width="10.85546875" style="7" customWidth="1"/>
    <col min="4101" max="4101" width="11.140625" style="7" customWidth="1"/>
    <col min="4102" max="4102" width="11.5703125" style="7" customWidth="1"/>
    <col min="4103" max="4103" width="11.7109375" style="7" customWidth="1"/>
    <col min="4104" max="4104" width="20.42578125" style="7" customWidth="1"/>
    <col min="4105" max="4105" width="49.85546875" style="7" customWidth="1"/>
    <col min="4106" max="4333" width="9.140625" style="7"/>
    <col min="4334" max="4334" width="8.140625" style="7" customWidth="1"/>
    <col min="4335" max="4335" width="35.5703125" style="7" customWidth="1"/>
    <col min="4336" max="4336" width="7.5703125" style="7" customWidth="1"/>
    <col min="4337" max="4337" width="12.7109375" style="7" customWidth="1"/>
    <col min="4338" max="4338" width="11.7109375" style="7" customWidth="1"/>
    <col min="4339" max="4339" width="12.7109375" style="7" customWidth="1"/>
    <col min="4340" max="4340" width="11" style="7" customWidth="1"/>
    <col min="4341" max="4341" width="11.85546875" style="7" customWidth="1"/>
    <col min="4342" max="4342" width="9.7109375" style="7" customWidth="1"/>
    <col min="4343" max="4343" width="11.28515625" style="7" customWidth="1"/>
    <col min="4344" max="4344" width="9.7109375" style="7" customWidth="1"/>
    <col min="4345" max="4345" width="15.85546875" style="7" customWidth="1"/>
    <col min="4346" max="4346" width="9.140625" style="7" customWidth="1"/>
    <col min="4347" max="4347" width="15.140625" style="7" customWidth="1"/>
    <col min="4348" max="4348" width="9.140625" style="7" customWidth="1"/>
    <col min="4349" max="4349" width="15" style="7" customWidth="1"/>
    <col min="4350" max="4350" width="9.140625" style="7" customWidth="1"/>
    <col min="4351" max="4351" width="10.7109375" style="7" customWidth="1"/>
    <col min="4352" max="4352" width="10.5703125" style="7" customWidth="1"/>
    <col min="4353" max="4353" width="11.85546875" style="7" customWidth="1"/>
    <col min="4354" max="4354" width="11" style="7" customWidth="1"/>
    <col min="4355" max="4355" width="12" style="7" customWidth="1"/>
    <col min="4356" max="4356" width="10.85546875" style="7" customWidth="1"/>
    <col min="4357" max="4357" width="11.140625" style="7" customWidth="1"/>
    <col min="4358" max="4358" width="11.5703125" style="7" customWidth="1"/>
    <col min="4359" max="4359" width="11.7109375" style="7" customWidth="1"/>
    <col min="4360" max="4360" width="20.42578125" style="7" customWidth="1"/>
    <col min="4361" max="4361" width="49.85546875" style="7" customWidth="1"/>
    <col min="4362" max="4589" width="9.140625" style="7"/>
    <col min="4590" max="4590" width="8.140625" style="7" customWidth="1"/>
    <col min="4591" max="4591" width="35.5703125" style="7" customWidth="1"/>
    <col min="4592" max="4592" width="7.5703125" style="7" customWidth="1"/>
    <col min="4593" max="4593" width="12.7109375" style="7" customWidth="1"/>
    <col min="4594" max="4594" width="11.7109375" style="7" customWidth="1"/>
    <col min="4595" max="4595" width="12.7109375" style="7" customWidth="1"/>
    <col min="4596" max="4596" width="11" style="7" customWidth="1"/>
    <col min="4597" max="4597" width="11.85546875" style="7" customWidth="1"/>
    <col min="4598" max="4598" width="9.7109375" style="7" customWidth="1"/>
    <col min="4599" max="4599" width="11.28515625" style="7" customWidth="1"/>
    <col min="4600" max="4600" width="9.7109375" style="7" customWidth="1"/>
    <col min="4601" max="4601" width="15.85546875" style="7" customWidth="1"/>
    <col min="4602" max="4602" width="9.140625" style="7" customWidth="1"/>
    <col min="4603" max="4603" width="15.140625" style="7" customWidth="1"/>
    <col min="4604" max="4604" width="9.140625" style="7" customWidth="1"/>
    <col min="4605" max="4605" width="15" style="7" customWidth="1"/>
    <col min="4606" max="4606" width="9.140625" style="7" customWidth="1"/>
    <col min="4607" max="4607" width="10.7109375" style="7" customWidth="1"/>
    <col min="4608" max="4608" width="10.5703125" style="7" customWidth="1"/>
    <col min="4609" max="4609" width="11.85546875" style="7" customWidth="1"/>
    <col min="4610" max="4610" width="11" style="7" customWidth="1"/>
    <col min="4611" max="4611" width="12" style="7" customWidth="1"/>
    <col min="4612" max="4612" width="10.85546875" style="7" customWidth="1"/>
    <col min="4613" max="4613" width="11.140625" style="7" customWidth="1"/>
    <col min="4614" max="4614" width="11.5703125" style="7" customWidth="1"/>
    <col min="4615" max="4615" width="11.7109375" style="7" customWidth="1"/>
    <col min="4616" max="4616" width="20.42578125" style="7" customWidth="1"/>
    <col min="4617" max="4617" width="49.85546875" style="7" customWidth="1"/>
    <col min="4618" max="4845" width="9.140625" style="7"/>
    <col min="4846" max="4846" width="8.140625" style="7" customWidth="1"/>
    <col min="4847" max="4847" width="35.5703125" style="7" customWidth="1"/>
    <col min="4848" max="4848" width="7.5703125" style="7" customWidth="1"/>
    <col min="4849" max="4849" width="12.7109375" style="7" customWidth="1"/>
    <col min="4850" max="4850" width="11.7109375" style="7" customWidth="1"/>
    <col min="4851" max="4851" width="12.7109375" style="7" customWidth="1"/>
    <col min="4852" max="4852" width="11" style="7" customWidth="1"/>
    <col min="4853" max="4853" width="11.85546875" style="7" customWidth="1"/>
    <col min="4854" max="4854" width="9.7109375" style="7" customWidth="1"/>
    <col min="4855" max="4855" width="11.28515625" style="7" customWidth="1"/>
    <col min="4856" max="4856" width="9.7109375" style="7" customWidth="1"/>
    <col min="4857" max="4857" width="15.85546875" style="7" customWidth="1"/>
    <col min="4858" max="4858" width="9.140625" style="7" customWidth="1"/>
    <col min="4859" max="4859" width="15.140625" style="7" customWidth="1"/>
    <col min="4860" max="4860" width="9.140625" style="7" customWidth="1"/>
    <col min="4861" max="4861" width="15" style="7" customWidth="1"/>
    <col min="4862" max="4862" width="9.140625" style="7" customWidth="1"/>
    <col min="4863" max="4863" width="10.7109375" style="7" customWidth="1"/>
    <col min="4864" max="4864" width="10.5703125" style="7" customWidth="1"/>
    <col min="4865" max="4865" width="11.85546875" style="7" customWidth="1"/>
    <col min="4866" max="4866" width="11" style="7" customWidth="1"/>
    <col min="4867" max="4867" width="12" style="7" customWidth="1"/>
    <col min="4868" max="4868" width="10.85546875" style="7" customWidth="1"/>
    <col min="4869" max="4869" width="11.140625" style="7" customWidth="1"/>
    <col min="4870" max="4870" width="11.5703125" style="7" customWidth="1"/>
    <col min="4871" max="4871" width="11.7109375" style="7" customWidth="1"/>
    <col min="4872" max="4872" width="20.42578125" style="7" customWidth="1"/>
    <col min="4873" max="4873" width="49.85546875" style="7" customWidth="1"/>
    <col min="4874" max="5101" width="9.140625" style="7"/>
    <col min="5102" max="5102" width="8.140625" style="7" customWidth="1"/>
    <col min="5103" max="5103" width="35.5703125" style="7" customWidth="1"/>
    <col min="5104" max="5104" width="7.5703125" style="7" customWidth="1"/>
    <col min="5105" max="5105" width="12.7109375" style="7" customWidth="1"/>
    <col min="5106" max="5106" width="11.7109375" style="7" customWidth="1"/>
    <col min="5107" max="5107" width="12.7109375" style="7" customWidth="1"/>
    <col min="5108" max="5108" width="11" style="7" customWidth="1"/>
    <col min="5109" max="5109" width="11.85546875" style="7" customWidth="1"/>
    <col min="5110" max="5110" width="9.7109375" style="7" customWidth="1"/>
    <col min="5111" max="5111" width="11.28515625" style="7" customWidth="1"/>
    <col min="5112" max="5112" width="9.7109375" style="7" customWidth="1"/>
    <col min="5113" max="5113" width="15.85546875" style="7" customWidth="1"/>
    <col min="5114" max="5114" width="9.140625" style="7" customWidth="1"/>
    <col min="5115" max="5115" width="15.140625" style="7" customWidth="1"/>
    <col min="5116" max="5116" width="9.140625" style="7" customWidth="1"/>
    <col min="5117" max="5117" width="15" style="7" customWidth="1"/>
    <col min="5118" max="5118" width="9.140625" style="7" customWidth="1"/>
    <col min="5119" max="5119" width="10.7109375" style="7" customWidth="1"/>
    <col min="5120" max="5120" width="10.5703125" style="7" customWidth="1"/>
    <col min="5121" max="5121" width="11.85546875" style="7" customWidth="1"/>
    <col min="5122" max="5122" width="11" style="7" customWidth="1"/>
    <col min="5123" max="5123" width="12" style="7" customWidth="1"/>
    <col min="5124" max="5124" width="10.85546875" style="7" customWidth="1"/>
    <col min="5125" max="5125" width="11.140625" style="7" customWidth="1"/>
    <col min="5126" max="5126" width="11.5703125" style="7" customWidth="1"/>
    <col min="5127" max="5127" width="11.7109375" style="7" customWidth="1"/>
    <col min="5128" max="5128" width="20.42578125" style="7" customWidth="1"/>
    <col min="5129" max="5129" width="49.85546875" style="7" customWidth="1"/>
    <col min="5130" max="5357" width="9.140625" style="7"/>
    <col min="5358" max="5358" width="8.140625" style="7" customWidth="1"/>
    <col min="5359" max="5359" width="35.5703125" style="7" customWidth="1"/>
    <col min="5360" max="5360" width="7.5703125" style="7" customWidth="1"/>
    <col min="5361" max="5361" width="12.7109375" style="7" customWidth="1"/>
    <col min="5362" max="5362" width="11.7109375" style="7" customWidth="1"/>
    <col min="5363" max="5363" width="12.7109375" style="7" customWidth="1"/>
    <col min="5364" max="5364" width="11" style="7" customWidth="1"/>
    <col min="5365" max="5365" width="11.85546875" style="7" customWidth="1"/>
    <col min="5366" max="5366" width="9.7109375" style="7" customWidth="1"/>
    <col min="5367" max="5367" width="11.28515625" style="7" customWidth="1"/>
    <col min="5368" max="5368" width="9.7109375" style="7" customWidth="1"/>
    <col min="5369" max="5369" width="15.85546875" style="7" customWidth="1"/>
    <col min="5370" max="5370" width="9.140625" style="7" customWidth="1"/>
    <col min="5371" max="5371" width="15.140625" style="7" customWidth="1"/>
    <col min="5372" max="5372" width="9.140625" style="7" customWidth="1"/>
    <col min="5373" max="5373" width="15" style="7" customWidth="1"/>
    <col min="5374" max="5374" width="9.140625" style="7" customWidth="1"/>
    <col min="5375" max="5375" width="10.7109375" style="7" customWidth="1"/>
    <col min="5376" max="5376" width="10.5703125" style="7" customWidth="1"/>
    <col min="5377" max="5377" width="11.85546875" style="7" customWidth="1"/>
    <col min="5378" max="5378" width="11" style="7" customWidth="1"/>
    <col min="5379" max="5379" width="12" style="7" customWidth="1"/>
    <col min="5380" max="5380" width="10.85546875" style="7" customWidth="1"/>
    <col min="5381" max="5381" width="11.140625" style="7" customWidth="1"/>
    <col min="5382" max="5382" width="11.5703125" style="7" customWidth="1"/>
    <col min="5383" max="5383" width="11.7109375" style="7" customWidth="1"/>
    <col min="5384" max="5384" width="20.42578125" style="7" customWidth="1"/>
    <col min="5385" max="5385" width="49.85546875" style="7" customWidth="1"/>
    <col min="5386" max="5613" width="9.140625" style="7"/>
    <col min="5614" max="5614" width="8.140625" style="7" customWidth="1"/>
    <col min="5615" max="5615" width="35.5703125" style="7" customWidth="1"/>
    <col min="5616" max="5616" width="7.5703125" style="7" customWidth="1"/>
    <col min="5617" max="5617" width="12.7109375" style="7" customWidth="1"/>
    <col min="5618" max="5618" width="11.7109375" style="7" customWidth="1"/>
    <col min="5619" max="5619" width="12.7109375" style="7" customWidth="1"/>
    <col min="5620" max="5620" width="11" style="7" customWidth="1"/>
    <col min="5621" max="5621" width="11.85546875" style="7" customWidth="1"/>
    <col min="5622" max="5622" width="9.7109375" style="7" customWidth="1"/>
    <col min="5623" max="5623" width="11.28515625" style="7" customWidth="1"/>
    <col min="5624" max="5624" width="9.7109375" style="7" customWidth="1"/>
    <col min="5625" max="5625" width="15.85546875" style="7" customWidth="1"/>
    <col min="5626" max="5626" width="9.140625" style="7" customWidth="1"/>
    <col min="5627" max="5627" width="15.140625" style="7" customWidth="1"/>
    <col min="5628" max="5628" width="9.140625" style="7" customWidth="1"/>
    <col min="5629" max="5629" width="15" style="7" customWidth="1"/>
    <col min="5630" max="5630" width="9.140625" style="7" customWidth="1"/>
    <col min="5631" max="5631" width="10.7109375" style="7" customWidth="1"/>
    <col min="5632" max="5632" width="10.5703125" style="7" customWidth="1"/>
    <col min="5633" max="5633" width="11.85546875" style="7" customWidth="1"/>
    <col min="5634" max="5634" width="11" style="7" customWidth="1"/>
    <col min="5635" max="5635" width="12" style="7" customWidth="1"/>
    <col min="5636" max="5636" width="10.85546875" style="7" customWidth="1"/>
    <col min="5637" max="5637" width="11.140625" style="7" customWidth="1"/>
    <col min="5638" max="5638" width="11.5703125" style="7" customWidth="1"/>
    <col min="5639" max="5639" width="11.7109375" style="7" customWidth="1"/>
    <col min="5640" max="5640" width="20.42578125" style="7" customWidth="1"/>
    <col min="5641" max="5641" width="49.85546875" style="7" customWidth="1"/>
    <col min="5642" max="5869" width="9.140625" style="7"/>
    <col min="5870" max="5870" width="8.140625" style="7" customWidth="1"/>
    <col min="5871" max="5871" width="35.5703125" style="7" customWidth="1"/>
    <col min="5872" max="5872" width="7.5703125" style="7" customWidth="1"/>
    <col min="5873" max="5873" width="12.7109375" style="7" customWidth="1"/>
    <col min="5874" max="5874" width="11.7109375" style="7" customWidth="1"/>
    <col min="5875" max="5875" width="12.7109375" style="7" customWidth="1"/>
    <col min="5876" max="5876" width="11" style="7" customWidth="1"/>
    <col min="5877" max="5877" width="11.85546875" style="7" customWidth="1"/>
    <col min="5878" max="5878" width="9.7109375" style="7" customWidth="1"/>
    <col min="5879" max="5879" width="11.28515625" style="7" customWidth="1"/>
    <col min="5880" max="5880" width="9.7109375" style="7" customWidth="1"/>
    <col min="5881" max="5881" width="15.85546875" style="7" customWidth="1"/>
    <col min="5882" max="5882" width="9.140625" style="7" customWidth="1"/>
    <col min="5883" max="5883" width="15.140625" style="7" customWidth="1"/>
    <col min="5884" max="5884" width="9.140625" style="7" customWidth="1"/>
    <col min="5885" max="5885" width="15" style="7" customWidth="1"/>
    <col min="5886" max="5886" width="9.140625" style="7" customWidth="1"/>
    <col min="5887" max="5887" width="10.7109375" style="7" customWidth="1"/>
    <col min="5888" max="5888" width="10.5703125" style="7" customWidth="1"/>
    <col min="5889" max="5889" width="11.85546875" style="7" customWidth="1"/>
    <col min="5890" max="5890" width="11" style="7" customWidth="1"/>
    <col min="5891" max="5891" width="12" style="7" customWidth="1"/>
    <col min="5892" max="5892" width="10.85546875" style="7" customWidth="1"/>
    <col min="5893" max="5893" width="11.140625" style="7" customWidth="1"/>
    <col min="5894" max="5894" width="11.5703125" style="7" customWidth="1"/>
    <col min="5895" max="5895" width="11.7109375" style="7" customWidth="1"/>
    <col min="5896" max="5896" width="20.42578125" style="7" customWidth="1"/>
    <col min="5897" max="5897" width="49.85546875" style="7" customWidth="1"/>
    <col min="5898" max="6125" width="9.140625" style="7"/>
    <col min="6126" max="6126" width="8.140625" style="7" customWidth="1"/>
    <col min="6127" max="6127" width="35.5703125" style="7" customWidth="1"/>
    <col min="6128" max="6128" width="7.5703125" style="7" customWidth="1"/>
    <col min="6129" max="6129" width="12.7109375" style="7" customWidth="1"/>
    <col min="6130" max="6130" width="11.7109375" style="7" customWidth="1"/>
    <col min="6131" max="6131" width="12.7109375" style="7" customWidth="1"/>
    <col min="6132" max="6132" width="11" style="7" customWidth="1"/>
    <col min="6133" max="6133" width="11.85546875" style="7" customWidth="1"/>
    <col min="6134" max="6134" width="9.7109375" style="7" customWidth="1"/>
    <col min="6135" max="6135" width="11.28515625" style="7" customWidth="1"/>
    <col min="6136" max="6136" width="9.7109375" style="7" customWidth="1"/>
    <col min="6137" max="6137" width="15.85546875" style="7" customWidth="1"/>
    <col min="6138" max="6138" width="9.140625" style="7" customWidth="1"/>
    <col min="6139" max="6139" width="15.140625" style="7" customWidth="1"/>
    <col min="6140" max="6140" width="9.140625" style="7" customWidth="1"/>
    <col min="6141" max="6141" width="15" style="7" customWidth="1"/>
    <col min="6142" max="6142" width="9.140625" style="7" customWidth="1"/>
    <col min="6143" max="6143" width="10.7109375" style="7" customWidth="1"/>
    <col min="6144" max="6144" width="10.5703125" style="7" customWidth="1"/>
    <col min="6145" max="6145" width="11.85546875" style="7" customWidth="1"/>
    <col min="6146" max="6146" width="11" style="7" customWidth="1"/>
    <col min="6147" max="6147" width="12" style="7" customWidth="1"/>
    <col min="6148" max="6148" width="10.85546875" style="7" customWidth="1"/>
    <col min="6149" max="6149" width="11.140625" style="7" customWidth="1"/>
    <col min="6150" max="6150" width="11.5703125" style="7" customWidth="1"/>
    <col min="6151" max="6151" width="11.7109375" style="7" customWidth="1"/>
    <col min="6152" max="6152" width="20.42578125" style="7" customWidth="1"/>
    <col min="6153" max="6153" width="49.85546875" style="7" customWidth="1"/>
    <col min="6154" max="6381" width="9.140625" style="7"/>
    <col min="6382" max="6382" width="8.140625" style="7" customWidth="1"/>
    <col min="6383" max="6383" width="35.5703125" style="7" customWidth="1"/>
    <col min="6384" max="6384" width="7.5703125" style="7" customWidth="1"/>
    <col min="6385" max="6385" width="12.7109375" style="7" customWidth="1"/>
    <col min="6386" max="6386" width="11.7109375" style="7" customWidth="1"/>
    <col min="6387" max="6387" width="12.7109375" style="7" customWidth="1"/>
    <col min="6388" max="6388" width="11" style="7" customWidth="1"/>
    <col min="6389" max="6389" width="11.85546875" style="7" customWidth="1"/>
    <col min="6390" max="6390" width="9.7109375" style="7" customWidth="1"/>
    <col min="6391" max="6391" width="11.28515625" style="7" customWidth="1"/>
    <col min="6392" max="6392" width="9.7109375" style="7" customWidth="1"/>
    <col min="6393" max="6393" width="15.85546875" style="7" customWidth="1"/>
    <col min="6394" max="6394" width="9.140625" style="7" customWidth="1"/>
    <col min="6395" max="6395" width="15.140625" style="7" customWidth="1"/>
    <col min="6396" max="6396" width="9.140625" style="7" customWidth="1"/>
    <col min="6397" max="6397" width="15" style="7" customWidth="1"/>
    <col min="6398" max="6398" width="9.140625" style="7" customWidth="1"/>
    <col min="6399" max="6399" width="10.7109375" style="7" customWidth="1"/>
    <col min="6400" max="6400" width="10.5703125" style="7" customWidth="1"/>
    <col min="6401" max="6401" width="11.85546875" style="7" customWidth="1"/>
    <col min="6402" max="6402" width="11" style="7" customWidth="1"/>
    <col min="6403" max="6403" width="12" style="7" customWidth="1"/>
    <col min="6404" max="6404" width="10.85546875" style="7" customWidth="1"/>
    <col min="6405" max="6405" width="11.140625" style="7" customWidth="1"/>
    <col min="6406" max="6406" width="11.5703125" style="7" customWidth="1"/>
    <col min="6407" max="6407" width="11.7109375" style="7" customWidth="1"/>
    <col min="6408" max="6408" width="20.42578125" style="7" customWidth="1"/>
    <col min="6409" max="6409" width="49.85546875" style="7" customWidth="1"/>
    <col min="6410" max="6637" width="9.140625" style="7"/>
    <col min="6638" max="6638" width="8.140625" style="7" customWidth="1"/>
    <col min="6639" max="6639" width="35.5703125" style="7" customWidth="1"/>
    <col min="6640" max="6640" width="7.5703125" style="7" customWidth="1"/>
    <col min="6641" max="6641" width="12.7109375" style="7" customWidth="1"/>
    <col min="6642" max="6642" width="11.7109375" style="7" customWidth="1"/>
    <col min="6643" max="6643" width="12.7109375" style="7" customWidth="1"/>
    <col min="6644" max="6644" width="11" style="7" customWidth="1"/>
    <col min="6645" max="6645" width="11.85546875" style="7" customWidth="1"/>
    <col min="6646" max="6646" width="9.7109375" style="7" customWidth="1"/>
    <col min="6647" max="6647" width="11.28515625" style="7" customWidth="1"/>
    <col min="6648" max="6648" width="9.7109375" style="7" customWidth="1"/>
    <col min="6649" max="6649" width="15.85546875" style="7" customWidth="1"/>
    <col min="6650" max="6650" width="9.140625" style="7" customWidth="1"/>
    <col min="6651" max="6651" width="15.140625" style="7" customWidth="1"/>
    <col min="6652" max="6652" width="9.140625" style="7" customWidth="1"/>
    <col min="6653" max="6653" width="15" style="7" customWidth="1"/>
    <col min="6654" max="6654" width="9.140625" style="7" customWidth="1"/>
    <col min="6655" max="6655" width="10.7109375" style="7" customWidth="1"/>
    <col min="6656" max="6656" width="10.5703125" style="7" customWidth="1"/>
    <col min="6657" max="6657" width="11.85546875" style="7" customWidth="1"/>
    <col min="6658" max="6658" width="11" style="7" customWidth="1"/>
    <col min="6659" max="6659" width="12" style="7" customWidth="1"/>
    <col min="6660" max="6660" width="10.85546875" style="7" customWidth="1"/>
    <col min="6661" max="6661" width="11.140625" style="7" customWidth="1"/>
    <col min="6662" max="6662" width="11.5703125" style="7" customWidth="1"/>
    <col min="6663" max="6663" width="11.7109375" style="7" customWidth="1"/>
    <col min="6664" max="6664" width="20.42578125" style="7" customWidth="1"/>
    <col min="6665" max="6665" width="49.85546875" style="7" customWidth="1"/>
    <col min="6666" max="6893" width="9.140625" style="7"/>
    <col min="6894" max="6894" width="8.140625" style="7" customWidth="1"/>
    <col min="6895" max="6895" width="35.5703125" style="7" customWidth="1"/>
    <col min="6896" max="6896" width="7.5703125" style="7" customWidth="1"/>
    <col min="6897" max="6897" width="12.7109375" style="7" customWidth="1"/>
    <col min="6898" max="6898" width="11.7109375" style="7" customWidth="1"/>
    <col min="6899" max="6899" width="12.7109375" style="7" customWidth="1"/>
    <col min="6900" max="6900" width="11" style="7" customWidth="1"/>
    <col min="6901" max="6901" width="11.85546875" style="7" customWidth="1"/>
    <col min="6902" max="6902" width="9.7109375" style="7" customWidth="1"/>
    <col min="6903" max="6903" width="11.28515625" style="7" customWidth="1"/>
    <col min="6904" max="6904" width="9.7109375" style="7" customWidth="1"/>
    <col min="6905" max="6905" width="15.85546875" style="7" customWidth="1"/>
    <col min="6906" max="6906" width="9.140625" style="7" customWidth="1"/>
    <col min="6907" max="6907" width="15.140625" style="7" customWidth="1"/>
    <col min="6908" max="6908" width="9.140625" style="7" customWidth="1"/>
    <col min="6909" max="6909" width="15" style="7" customWidth="1"/>
    <col min="6910" max="6910" width="9.140625" style="7" customWidth="1"/>
    <col min="6911" max="6911" width="10.7109375" style="7" customWidth="1"/>
    <col min="6912" max="6912" width="10.5703125" style="7" customWidth="1"/>
    <col min="6913" max="6913" width="11.85546875" style="7" customWidth="1"/>
    <col min="6914" max="6914" width="11" style="7" customWidth="1"/>
    <col min="6915" max="6915" width="12" style="7" customWidth="1"/>
    <col min="6916" max="6916" width="10.85546875" style="7" customWidth="1"/>
    <col min="6917" max="6917" width="11.140625" style="7" customWidth="1"/>
    <col min="6918" max="6918" width="11.5703125" style="7" customWidth="1"/>
    <col min="6919" max="6919" width="11.7109375" style="7" customWidth="1"/>
    <col min="6920" max="6920" width="20.42578125" style="7" customWidth="1"/>
    <col min="6921" max="6921" width="49.85546875" style="7" customWidth="1"/>
    <col min="6922" max="7149" width="9.140625" style="7"/>
    <col min="7150" max="7150" width="8.140625" style="7" customWidth="1"/>
    <col min="7151" max="7151" width="35.5703125" style="7" customWidth="1"/>
    <col min="7152" max="7152" width="7.5703125" style="7" customWidth="1"/>
    <col min="7153" max="7153" width="12.7109375" style="7" customWidth="1"/>
    <col min="7154" max="7154" width="11.7109375" style="7" customWidth="1"/>
    <col min="7155" max="7155" width="12.7109375" style="7" customWidth="1"/>
    <col min="7156" max="7156" width="11" style="7" customWidth="1"/>
    <col min="7157" max="7157" width="11.85546875" style="7" customWidth="1"/>
    <col min="7158" max="7158" width="9.7109375" style="7" customWidth="1"/>
    <col min="7159" max="7159" width="11.28515625" style="7" customWidth="1"/>
    <col min="7160" max="7160" width="9.7109375" style="7" customWidth="1"/>
    <col min="7161" max="7161" width="15.85546875" style="7" customWidth="1"/>
    <col min="7162" max="7162" width="9.140625" style="7" customWidth="1"/>
    <col min="7163" max="7163" width="15.140625" style="7" customWidth="1"/>
    <col min="7164" max="7164" width="9.140625" style="7" customWidth="1"/>
    <col min="7165" max="7165" width="15" style="7" customWidth="1"/>
    <col min="7166" max="7166" width="9.140625" style="7" customWidth="1"/>
    <col min="7167" max="7167" width="10.7109375" style="7" customWidth="1"/>
    <col min="7168" max="7168" width="10.5703125" style="7" customWidth="1"/>
    <col min="7169" max="7169" width="11.85546875" style="7" customWidth="1"/>
    <col min="7170" max="7170" width="11" style="7" customWidth="1"/>
    <col min="7171" max="7171" width="12" style="7" customWidth="1"/>
    <col min="7172" max="7172" width="10.85546875" style="7" customWidth="1"/>
    <col min="7173" max="7173" width="11.140625" style="7" customWidth="1"/>
    <col min="7174" max="7174" width="11.5703125" style="7" customWidth="1"/>
    <col min="7175" max="7175" width="11.7109375" style="7" customWidth="1"/>
    <col min="7176" max="7176" width="20.42578125" style="7" customWidth="1"/>
    <col min="7177" max="7177" width="49.85546875" style="7" customWidth="1"/>
    <col min="7178" max="7405" width="9.140625" style="7"/>
    <col min="7406" max="7406" width="8.140625" style="7" customWidth="1"/>
    <col min="7407" max="7407" width="35.5703125" style="7" customWidth="1"/>
    <col min="7408" max="7408" width="7.5703125" style="7" customWidth="1"/>
    <col min="7409" max="7409" width="12.7109375" style="7" customWidth="1"/>
    <col min="7410" max="7410" width="11.7109375" style="7" customWidth="1"/>
    <col min="7411" max="7411" width="12.7109375" style="7" customWidth="1"/>
    <col min="7412" max="7412" width="11" style="7" customWidth="1"/>
    <col min="7413" max="7413" width="11.85546875" style="7" customWidth="1"/>
    <col min="7414" max="7414" width="9.7109375" style="7" customWidth="1"/>
    <col min="7415" max="7415" width="11.28515625" style="7" customWidth="1"/>
    <col min="7416" max="7416" width="9.7109375" style="7" customWidth="1"/>
    <col min="7417" max="7417" width="15.85546875" style="7" customWidth="1"/>
    <col min="7418" max="7418" width="9.140625" style="7" customWidth="1"/>
    <col min="7419" max="7419" width="15.140625" style="7" customWidth="1"/>
    <col min="7420" max="7420" width="9.140625" style="7" customWidth="1"/>
    <col min="7421" max="7421" width="15" style="7" customWidth="1"/>
    <col min="7422" max="7422" width="9.140625" style="7" customWidth="1"/>
    <col min="7423" max="7423" width="10.7109375" style="7" customWidth="1"/>
    <col min="7424" max="7424" width="10.5703125" style="7" customWidth="1"/>
    <col min="7425" max="7425" width="11.85546875" style="7" customWidth="1"/>
    <col min="7426" max="7426" width="11" style="7" customWidth="1"/>
    <col min="7427" max="7427" width="12" style="7" customWidth="1"/>
    <col min="7428" max="7428" width="10.85546875" style="7" customWidth="1"/>
    <col min="7429" max="7429" width="11.140625" style="7" customWidth="1"/>
    <col min="7430" max="7430" width="11.5703125" style="7" customWidth="1"/>
    <col min="7431" max="7431" width="11.7109375" style="7" customWidth="1"/>
    <col min="7432" max="7432" width="20.42578125" style="7" customWidth="1"/>
    <col min="7433" max="7433" width="49.85546875" style="7" customWidth="1"/>
    <col min="7434" max="7661" width="9.140625" style="7"/>
    <col min="7662" max="7662" width="8.140625" style="7" customWidth="1"/>
    <col min="7663" max="7663" width="35.5703125" style="7" customWidth="1"/>
    <col min="7664" max="7664" width="7.5703125" style="7" customWidth="1"/>
    <col min="7665" max="7665" width="12.7109375" style="7" customWidth="1"/>
    <col min="7666" max="7666" width="11.7109375" style="7" customWidth="1"/>
    <col min="7667" max="7667" width="12.7109375" style="7" customWidth="1"/>
    <col min="7668" max="7668" width="11" style="7" customWidth="1"/>
    <col min="7669" max="7669" width="11.85546875" style="7" customWidth="1"/>
    <col min="7670" max="7670" width="9.7109375" style="7" customWidth="1"/>
    <col min="7671" max="7671" width="11.28515625" style="7" customWidth="1"/>
    <col min="7672" max="7672" width="9.7109375" style="7" customWidth="1"/>
    <col min="7673" max="7673" width="15.85546875" style="7" customWidth="1"/>
    <col min="7674" max="7674" width="9.140625" style="7" customWidth="1"/>
    <col min="7675" max="7675" width="15.140625" style="7" customWidth="1"/>
    <col min="7676" max="7676" width="9.140625" style="7" customWidth="1"/>
    <col min="7677" max="7677" width="15" style="7" customWidth="1"/>
    <col min="7678" max="7678" width="9.140625" style="7" customWidth="1"/>
    <col min="7679" max="7679" width="10.7109375" style="7" customWidth="1"/>
    <col min="7680" max="7680" width="10.5703125" style="7" customWidth="1"/>
    <col min="7681" max="7681" width="11.85546875" style="7" customWidth="1"/>
    <col min="7682" max="7682" width="11" style="7" customWidth="1"/>
    <col min="7683" max="7683" width="12" style="7" customWidth="1"/>
    <col min="7684" max="7684" width="10.85546875" style="7" customWidth="1"/>
    <col min="7685" max="7685" width="11.140625" style="7" customWidth="1"/>
    <col min="7686" max="7686" width="11.5703125" style="7" customWidth="1"/>
    <col min="7687" max="7687" width="11.7109375" style="7" customWidth="1"/>
    <col min="7688" max="7688" width="20.42578125" style="7" customWidth="1"/>
    <col min="7689" max="7689" width="49.85546875" style="7" customWidth="1"/>
    <col min="7690" max="7917" width="9.140625" style="7"/>
    <col min="7918" max="7918" width="8.140625" style="7" customWidth="1"/>
    <col min="7919" max="7919" width="35.5703125" style="7" customWidth="1"/>
    <col min="7920" max="7920" width="7.5703125" style="7" customWidth="1"/>
    <col min="7921" max="7921" width="12.7109375" style="7" customWidth="1"/>
    <col min="7922" max="7922" width="11.7109375" style="7" customWidth="1"/>
    <col min="7923" max="7923" width="12.7109375" style="7" customWidth="1"/>
    <col min="7924" max="7924" width="11" style="7" customWidth="1"/>
    <col min="7925" max="7925" width="11.85546875" style="7" customWidth="1"/>
    <col min="7926" max="7926" width="9.7109375" style="7" customWidth="1"/>
    <col min="7927" max="7927" width="11.28515625" style="7" customWidth="1"/>
    <col min="7928" max="7928" width="9.7109375" style="7" customWidth="1"/>
    <col min="7929" max="7929" width="15.85546875" style="7" customWidth="1"/>
    <col min="7930" max="7930" width="9.140625" style="7" customWidth="1"/>
    <col min="7931" max="7931" width="15.140625" style="7" customWidth="1"/>
    <col min="7932" max="7932" width="9.140625" style="7" customWidth="1"/>
    <col min="7933" max="7933" width="15" style="7" customWidth="1"/>
    <col min="7934" max="7934" width="9.140625" style="7" customWidth="1"/>
    <col min="7935" max="7935" width="10.7109375" style="7" customWidth="1"/>
    <col min="7936" max="7936" width="10.5703125" style="7" customWidth="1"/>
    <col min="7937" max="7937" width="11.85546875" style="7" customWidth="1"/>
    <col min="7938" max="7938" width="11" style="7" customWidth="1"/>
    <col min="7939" max="7939" width="12" style="7" customWidth="1"/>
    <col min="7940" max="7940" width="10.85546875" style="7" customWidth="1"/>
    <col min="7941" max="7941" width="11.140625" style="7" customWidth="1"/>
    <col min="7942" max="7942" width="11.5703125" style="7" customWidth="1"/>
    <col min="7943" max="7943" width="11.7109375" style="7" customWidth="1"/>
    <col min="7944" max="7944" width="20.42578125" style="7" customWidth="1"/>
    <col min="7945" max="7945" width="49.85546875" style="7" customWidth="1"/>
    <col min="7946" max="8173" width="9.140625" style="7"/>
    <col min="8174" max="8174" width="8.140625" style="7" customWidth="1"/>
    <col min="8175" max="8175" width="35.5703125" style="7" customWidth="1"/>
    <col min="8176" max="8176" width="7.5703125" style="7" customWidth="1"/>
    <col min="8177" max="8177" width="12.7109375" style="7" customWidth="1"/>
    <col min="8178" max="8178" width="11.7109375" style="7" customWidth="1"/>
    <col min="8179" max="8179" width="12.7109375" style="7" customWidth="1"/>
    <col min="8180" max="8180" width="11" style="7" customWidth="1"/>
    <col min="8181" max="8181" width="11.85546875" style="7" customWidth="1"/>
    <col min="8182" max="8182" width="9.7109375" style="7" customWidth="1"/>
    <col min="8183" max="8183" width="11.28515625" style="7" customWidth="1"/>
    <col min="8184" max="8184" width="9.7109375" style="7" customWidth="1"/>
    <col min="8185" max="8185" width="15.85546875" style="7" customWidth="1"/>
    <col min="8186" max="8186" width="9.140625" style="7" customWidth="1"/>
    <col min="8187" max="8187" width="15.140625" style="7" customWidth="1"/>
    <col min="8188" max="8188" width="9.140625" style="7" customWidth="1"/>
    <col min="8189" max="8189" width="15" style="7" customWidth="1"/>
    <col min="8190" max="8190" width="9.140625" style="7" customWidth="1"/>
    <col min="8191" max="8191" width="10.7109375" style="7" customWidth="1"/>
    <col min="8192" max="8192" width="10.5703125" style="7" customWidth="1"/>
    <col min="8193" max="8193" width="11.85546875" style="7" customWidth="1"/>
    <col min="8194" max="8194" width="11" style="7" customWidth="1"/>
    <col min="8195" max="8195" width="12" style="7" customWidth="1"/>
    <col min="8196" max="8196" width="10.85546875" style="7" customWidth="1"/>
    <col min="8197" max="8197" width="11.140625" style="7" customWidth="1"/>
    <col min="8198" max="8198" width="11.5703125" style="7" customWidth="1"/>
    <col min="8199" max="8199" width="11.7109375" style="7" customWidth="1"/>
    <col min="8200" max="8200" width="20.42578125" style="7" customWidth="1"/>
    <col min="8201" max="8201" width="49.85546875" style="7" customWidth="1"/>
    <col min="8202" max="8429" width="9.140625" style="7"/>
    <col min="8430" max="8430" width="8.140625" style="7" customWidth="1"/>
    <col min="8431" max="8431" width="35.5703125" style="7" customWidth="1"/>
    <col min="8432" max="8432" width="7.5703125" style="7" customWidth="1"/>
    <col min="8433" max="8433" width="12.7109375" style="7" customWidth="1"/>
    <col min="8434" max="8434" width="11.7109375" style="7" customWidth="1"/>
    <col min="8435" max="8435" width="12.7109375" style="7" customWidth="1"/>
    <col min="8436" max="8436" width="11" style="7" customWidth="1"/>
    <col min="8437" max="8437" width="11.85546875" style="7" customWidth="1"/>
    <col min="8438" max="8438" width="9.7109375" style="7" customWidth="1"/>
    <col min="8439" max="8439" width="11.28515625" style="7" customWidth="1"/>
    <col min="8440" max="8440" width="9.7109375" style="7" customWidth="1"/>
    <col min="8441" max="8441" width="15.85546875" style="7" customWidth="1"/>
    <col min="8442" max="8442" width="9.140625" style="7" customWidth="1"/>
    <col min="8443" max="8443" width="15.140625" style="7" customWidth="1"/>
    <col min="8444" max="8444" width="9.140625" style="7" customWidth="1"/>
    <col min="8445" max="8445" width="15" style="7" customWidth="1"/>
    <col min="8446" max="8446" width="9.140625" style="7" customWidth="1"/>
    <col min="8447" max="8447" width="10.7109375" style="7" customWidth="1"/>
    <col min="8448" max="8448" width="10.5703125" style="7" customWidth="1"/>
    <col min="8449" max="8449" width="11.85546875" style="7" customWidth="1"/>
    <col min="8450" max="8450" width="11" style="7" customWidth="1"/>
    <col min="8451" max="8451" width="12" style="7" customWidth="1"/>
    <col min="8452" max="8452" width="10.85546875" style="7" customWidth="1"/>
    <col min="8453" max="8453" width="11.140625" style="7" customWidth="1"/>
    <col min="8454" max="8454" width="11.5703125" style="7" customWidth="1"/>
    <col min="8455" max="8455" width="11.7109375" style="7" customWidth="1"/>
    <col min="8456" max="8456" width="20.42578125" style="7" customWidth="1"/>
    <col min="8457" max="8457" width="49.85546875" style="7" customWidth="1"/>
    <col min="8458" max="8685" width="9.140625" style="7"/>
    <col min="8686" max="8686" width="8.140625" style="7" customWidth="1"/>
    <col min="8687" max="8687" width="35.5703125" style="7" customWidth="1"/>
    <col min="8688" max="8688" width="7.5703125" style="7" customWidth="1"/>
    <col min="8689" max="8689" width="12.7109375" style="7" customWidth="1"/>
    <col min="8690" max="8690" width="11.7109375" style="7" customWidth="1"/>
    <col min="8691" max="8691" width="12.7109375" style="7" customWidth="1"/>
    <col min="8692" max="8692" width="11" style="7" customWidth="1"/>
    <col min="8693" max="8693" width="11.85546875" style="7" customWidth="1"/>
    <col min="8694" max="8694" width="9.7109375" style="7" customWidth="1"/>
    <col min="8695" max="8695" width="11.28515625" style="7" customWidth="1"/>
    <col min="8696" max="8696" width="9.7109375" style="7" customWidth="1"/>
    <col min="8697" max="8697" width="15.85546875" style="7" customWidth="1"/>
    <col min="8698" max="8698" width="9.140625" style="7" customWidth="1"/>
    <col min="8699" max="8699" width="15.140625" style="7" customWidth="1"/>
    <col min="8700" max="8700" width="9.140625" style="7" customWidth="1"/>
    <col min="8701" max="8701" width="15" style="7" customWidth="1"/>
    <col min="8702" max="8702" width="9.140625" style="7" customWidth="1"/>
    <col min="8703" max="8703" width="10.7109375" style="7" customWidth="1"/>
    <col min="8704" max="8704" width="10.5703125" style="7" customWidth="1"/>
    <col min="8705" max="8705" width="11.85546875" style="7" customWidth="1"/>
    <col min="8706" max="8706" width="11" style="7" customWidth="1"/>
    <col min="8707" max="8707" width="12" style="7" customWidth="1"/>
    <col min="8708" max="8708" width="10.85546875" style="7" customWidth="1"/>
    <col min="8709" max="8709" width="11.140625" style="7" customWidth="1"/>
    <col min="8710" max="8710" width="11.5703125" style="7" customWidth="1"/>
    <col min="8711" max="8711" width="11.7109375" style="7" customWidth="1"/>
    <col min="8712" max="8712" width="20.42578125" style="7" customWidth="1"/>
    <col min="8713" max="8713" width="49.85546875" style="7" customWidth="1"/>
    <col min="8714" max="8941" width="9.140625" style="7"/>
    <col min="8942" max="8942" width="8.140625" style="7" customWidth="1"/>
    <col min="8943" max="8943" width="35.5703125" style="7" customWidth="1"/>
    <col min="8944" max="8944" width="7.5703125" style="7" customWidth="1"/>
    <col min="8945" max="8945" width="12.7109375" style="7" customWidth="1"/>
    <col min="8946" max="8946" width="11.7109375" style="7" customWidth="1"/>
    <col min="8947" max="8947" width="12.7109375" style="7" customWidth="1"/>
    <col min="8948" max="8948" width="11" style="7" customWidth="1"/>
    <col min="8949" max="8949" width="11.85546875" style="7" customWidth="1"/>
    <col min="8950" max="8950" width="9.7109375" style="7" customWidth="1"/>
    <col min="8951" max="8951" width="11.28515625" style="7" customWidth="1"/>
    <col min="8952" max="8952" width="9.7109375" style="7" customWidth="1"/>
    <col min="8953" max="8953" width="15.85546875" style="7" customWidth="1"/>
    <col min="8954" max="8954" width="9.140625" style="7" customWidth="1"/>
    <col min="8955" max="8955" width="15.140625" style="7" customWidth="1"/>
    <col min="8956" max="8956" width="9.140625" style="7" customWidth="1"/>
    <col min="8957" max="8957" width="15" style="7" customWidth="1"/>
    <col min="8958" max="8958" width="9.140625" style="7" customWidth="1"/>
    <col min="8959" max="8959" width="10.7109375" style="7" customWidth="1"/>
    <col min="8960" max="8960" width="10.5703125" style="7" customWidth="1"/>
    <col min="8961" max="8961" width="11.85546875" style="7" customWidth="1"/>
    <col min="8962" max="8962" width="11" style="7" customWidth="1"/>
    <col min="8963" max="8963" width="12" style="7" customWidth="1"/>
    <col min="8964" max="8964" width="10.85546875" style="7" customWidth="1"/>
    <col min="8965" max="8965" width="11.140625" style="7" customWidth="1"/>
    <col min="8966" max="8966" width="11.5703125" style="7" customWidth="1"/>
    <col min="8967" max="8967" width="11.7109375" style="7" customWidth="1"/>
    <col min="8968" max="8968" width="20.42578125" style="7" customWidth="1"/>
    <col min="8969" max="8969" width="49.85546875" style="7" customWidth="1"/>
    <col min="8970" max="9197" width="9.140625" style="7"/>
    <col min="9198" max="9198" width="8.140625" style="7" customWidth="1"/>
    <col min="9199" max="9199" width="35.5703125" style="7" customWidth="1"/>
    <col min="9200" max="9200" width="7.5703125" style="7" customWidth="1"/>
    <col min="9201" max="9201" width="12.7109375" style="7" customWidth="1"/>
    <col min="9202" max="9202" width="11.7109375" style="7" customWidth="1"/>
    <col min="9203" max="9203" width="12.7109375" style="7" customWidth="1"/>
    <col min="9204" max="9204" width="11" style="7" customWidth="1"/>
    <col min="9205" max="9205" width="11.85546875" style="7" customWidth="1"/>
    <col min="9206" max="9206" width="9.7109375" style="7" customWidth="1"/>
    <col min="9207" max="9207" width="11.28515625" style="7" customWidth="1"/>
    <col min="9208" max="9208" width="9.7109375" style="7" customWidth="1"/>
    <col min="9209" max="9209" width="15.85546875" style="7" customWidth="1"/>
    <col min="9210" max="9210" width="9.140625" style="7" customWidth="1"/>
    <col min="9211" max="9211" width="15.140625" style="7" customWidth="1"/>
    <col min="9212" max="9212" width="9.140625" style="7" customWidth="1"/>
    <col min="9213" max="9213" width="15" style="7" customWidth="1"/>
    <col min="9214" max="9214" width="9.140625" style="7" customWidth="1"/>
    <col min="9215" max="9215" width="10.7109375" style="7" customWidth="1"/>
    <col min="9216" max="9216" width="10.5703125" style="7" customWidth="1"/>
    <col min="9217" max="9217" width="11.85546875" style="7" customWidth="1"/>
    <col min="9218" max="9218" width="11" style="7" customWidth="1"/>
    <col min="9219" max="9219" width="12" style="7" customWidth="1"/>
    <col min="9220" max="9220" width="10.85546875" style="7" customWidth="1"/>
    <col min="9221" max="9221" width="11.140625" style="7" customWidth="1"/>
    <col min="9222" max="9222" width="11.5703125" style="7" customWidth="1"/>
    <col min="9223" max="9223" width="11.7109375" style="7" customWidth="1"/>
    <col min="9224" max="9224" width="20.42578125" style="7" customWidth="1"/>
    <col min="9225" max="9225" width="49.85546875" style="7" customWidth="1"/>
    <col min="9226" max="9453" width="9.140625" style="7"/>
    <col min="9454" max="9454" width="8.140625" style="7" customWidth="1"/>
    <col min="9455" max="9455" width="35.5703125" style="7" customWidth="1"/>
    <col min="9456" max="9456" width="7.5703125" style="7" customWidth="1"/>
    <col min="9457" max="9457" width="12.7109375" style="7" customWidth="1"/>
    <col min="9458" max="9458" width="11.7109375" style="7" customWidth="1"/>
    <col min="9459" max="9459" width="12.7109375" style="7" customWidth="1"/>
    <col min="9460" max="9460" width="11" style="7" customWidth="1"/>
    <col min="9461" max="9461" width="11.85546875" style="7" customWidth="1"/>
    <col min="9462" max="9462" width="9.7109375" style="7" customWidth="1"/>
    <col min="9463" max="9463" width="11.28515625" style="7" customWidth="1"/>
    <col min="9464" max="9464" width="9.7109375" style="7" customWidth="1"/>
    <col min="9465" max="9465" width="15.85546875" style="7" customWidth="1"/>
    <col min="9466" max="9466" width="9.140625" style="7" customWidth="1"/>
    <col min="9467" max="9467" width="15.140625" style="7" customWidth="1"/>
    <col min="9468" max="9468" width="9.140625" style="7" customWidth="1"/>
    <col min="9469" max="9469" width="15" style="7" customWidth="1"/>
    <col min="9470" max="9470" width="9.140625" style="7" customWidth="1"/>
    <col min="9471" max="9471" width="10.7109375" style="7" customWidth="1"/>
    <col min="9472" max="9472" width="10.5703125" style="7" customWidth="1"/>
    <col min="9473" max="9473" width="11.85546875" style="7" customWidth="1"/>
    <col min="9474" max="9474" width="11" style="7" customWidth="1"/>
    <col min="9475" max="9475" width="12" style="7" customWidth="1"/>
    <col min="9476" max="9476" width="10.85546875" style="7" customWidth="1"/>
    <col min="9477" max="9477" width="11.140625" style="7" customWidth="1"/>
    <col min="9478" max="9478" width="11.5703125" style="7" customWidth="1"/>
    <col min="9479" max="9479" width="11.7109375" style="7" customWidth="1"/>
    <col min="9480" max="9480" width="20.42578125" style="7" customWidth="1"/>
    <col min="9481" max="9481" width="49.85546875" style="7" customWidth="1"/>
    <col min="9482" max="9709" width="9.140625" style="7"/>
    <col min="9710" max="9710" width="8.140625" style="7" customWidth="1"/>
    <col min="9711" max="9711" width="35.5703125" style="7" customWidth="1"/>
    <col min="9712" max="9712" width="7.5703125" style="7" customWidth="1"/>
    <col min="9713" max="9713" width="12.7109375" style="7" customWidth="1"/>
    <col min="9714" max="9714" width="11.7109375" style="7" customWidth="1"/>
    <col min="9715" max="9715" width="12.7109375" style="7" customWidth="1"/>
    <col min="9716" max="9716" width="11" style="7" customWidth="1"/>
    <col min="9717" max="9717" width="11.85546875" style="7" customWidth="1"/>
    <col min="9718" max="9718" width="9.7109375" style="7" customWidth="1"/>
    <col min="9719" max="9719" width="11.28515625" style="7" customWidth="1"/>
    <col min="9720" max="9720" width="9.7109375" style="7" customWidth="1"/>
    <col min="9721" max="9721" width="15.85546875" style="7" customWidth="1"/>
    <col min="9722" max="9722" width="9.140625" style="7" customWidth="1"/>
    <col min="9723" max="9723" width="15.140625" style="7" customWidth="1"/>
    <col min="9724" max="9724" width="9.140625" style="7" customWidth="1"/>
    <col min="9725" max="9725" width="15" style="7" customWidth="1"/>
    <col min="9726" max="9726" width="9.140625" style="7" customWidth="1"/>
    <col min="9727" max="9727" width="10.7109375" style="7" customWidth="1"/>
    <col min="9728" max="9728" width="10.5703125" style="7" customWidth="1"/>
    <col min="9729" max="9729" width="11.85546875" style="7" customWidth="1"/>
    <col min="9730" max="9730" width="11" style="7" customWidth="1"/>
    <col min="9731" max="9731" width="12" style="7" customWidth="1"/>
    <col min="9732" max="9732" width="10.85546875" style="7" customWidth="1"/>
    <col min="9733" max="9733" width="11.140625" style="7" customWidth="1"/>
    <col min="9734" max="9734" width="11.5703125" style="7" customWidth="1"/>
    <col min="9735" max="9735" width="11.7109375" style="7" customWidth="1"/>
    <col min="9736" max="9736" width="20.42578125" style="7" customWidth="1"/>
    <col min="9737" max="9737" width="49.85546875" style="7" customWidth="1"/>
    <col min="9738" max="9965" width="9.140625" style="7"/>
    <col min="9966" max="9966" width="8.140625" style="7" customWidth="1"/>
    <col min="9967" max="9967" width="35.5703125" style="7" customWidth="1"/>
    <col min="9968" max="9968" width="7.5703125" style="7" customWidth="1"/>
    <col min="9969" max="9969" width="12.7109375" style="7" customWidth="1"/>
    <col min="9970" max="9970" width="11.7109375" style="7" customWidth="1"/>
    <col min="9971" max="9971" width="12.7109375" style="7" customWidth="1"/>
    <col min="9972" max="9972" width="11" style="7" customWidth="1"/>
    <col min="9973" max="9973" width="11.85546875" style="7" customWidth="1"/>
    <col min="9974" max="9974" width="9.7109375" style="7" customWidth="1"/>
    <col min="9975" max="9975" width="11.28515625" style="7" customWidth="1"/>
    <col min="9976" max="9976" width="9.7109375" style="7" customWidth="1"/>
    <col min="9977" max="9977" width="15.85546875" style="7" customWidth="1"/>
    <col min="9978" max="9978" width="9.140625" style="7" customWidth="1"/>
    <col min="9979" max="9979" width="15.140625" style="7" customWidth="1"/>
    <col min="9980" max="9980" width="9.140625" style="7" customWidth="1"/>
    <col min="9981" max="9981" width="15" style="7" customWidth="1"/>
    <col min="9982" max="9982" width="9.140625" style="7" customWidth="1"/>
    <col min="9983" max="9983" width="10.7109375" style="7" customWidth="1"/>
    <col min="9984" max="9984" width="10.5703125" style="7" customWidth="1"/>
    <col min="9985" max="9985" width="11.85546875" style="7" customWidth="1"/>
    <col min="9986" max="9986" width="11" style="7" customWidth="1"/>
    <col min="9987" max="9987" width="12" style="7" customWidth="1"/>
    <col min="9988" max="9988" width="10.85546875" style="7" customWidth="1"/>
    <col min="9989" max="9989" width="11.140625" style="7" customWidth="1"/>
    <col min="9990" max="9990" width="11.5703125" style="7" customWidth="1"/>
    <col min="9991" max="9991" width="11.7109375" style="7" customWidth="1"/>
    <col min="9992" max="9992" width="20.42578125" style="7" customWidth="1"/>
    <col min="9993" max="9993" width="49.85546875" style="7" customWidth="1"/>
    <col min="9994" max="10221" width="9.140625" style="7"/>
    <col min="10222" max="10222" width="8.140625" style="7" customWidth="1"/>
    <col min="10223" max="10223" width="35.5703125" style="7" customWidth="1"/>
    <col min="10224" max="10224" width="7.5703125" style="7" customWidth="1"/>
    <col min="10225" max="10225" width="12.7109375" style="7" customWidth="1"/>
    <col min="10226" max="10226" width="11.7109375" style="7" customWidth="1"/>
    <col min="10227" max="10227" width="12.7109375" style="7" customWidth="1"/>
    <col min="10228" max="10228" width="11" style="7" customWidth="1"/>
    <col min="10229" max="10229" width="11.85546875" style="7" customWidth="1"/>
    <col min="10230" max="10230" width="9.7109375" style="7" customWidth="1"/>
    <col min="10231" max="10231" width="11.28515625" style="7" customWidth="1"/>
    <col min="10232" max="10232" width="9.7109375" style="7" customWidth="1"/>
    <col min="10233" max="10233" width="15.85546875" style="7" customWidth="1"/>
    <col min="10234" max="10234" width="9.140625" style="7" customWidth="1"/>
    <col min="10235" max="10235" width="15.140625" style="7" customWidth="1"/>
    <col min="10236" max="10236" width="9.140625" style="7" customWidth="1"/>
    <col min="10237" max="10237" width="15" style="7" customWidth="1"/>
    <col min="10238" max="10238" width="9.140625" style="7" customWidth="1"/>
    <col min="10239" max="10239" width="10.7109375" style="7" customWidth="1"/>
    <col min="10240" max="10240" width="10.5703125" style="7" customWidth="1"/>
    <col min="10241" max="10241" width="11.85546875" style="7" customWidth="1"/>
    <col min="10242" max="10242" width="11" style="7" customWidth="1"/>
    <col min="10243" max="10243" width="12" style="7" customWidth="1"/>
    <col min="10244" max="10244" width="10.85546875" style="7" customWidth="1"/>
    <col min="10245" max="10245" width="11.140625" style="7" customWidth="1"/>
    <col min="10246" max="10246" width="11.5703125" style="7" customWidth="1"/>
    <col min="10247" max="10247" width="11.7109375" style="7" customWidth="1"/>
    <col min="10248" max="10248" width="20.42578125" style="7" customWidth="1"/>
    <col min="10249" max="10249" width="49.85546875" style="7" customWidth="1"/>
    <col min="10250" max="10477" width="9.140625" style="7"/>
    <col min="10478" max="10478" width="8.140625" style="7" customWidth="1"/>
    <col min="10479" max="10479" width="35.5703125" style="7" customWidth="1"/>
    <col min="10480" max="10480" width="7.5703125" style="7" customWidth="1"/>
    <col min="10481" max="10481" width="12.7109375" style="7" customWidth="1"/>
    <col min="10482" max="10482" width="11.7109375" style="7" customWidth="1"/>
    <col min="10483" max="10483" width="12.7109375" style="7" customWidth="1"/>
    <col min="10484" max="10484" width="11" style="7" customWidth="1"/>
    <col min="10485" max="10485" width="11.85546875" style="7" customWidth="1"/>
    <col min="10486" max="10486" width="9.7109375" style="7" customWidth="1"/>
    <col min="10487" max="10487" width="11.28515625" style="7" customWidth="1"/>
    <col min="10488" max="10488" width="9.7109375" style="7" customWidth="1"/>
    <col min="10489" max="10489" width="15.85546875" style="7" customWidth="1"/>
    <col min="10490" max="10490" width="9.140625" style="7" customWidth="1"/>
    <col min="10491" max="10491" width="15.140625" style="7" customWidth="1"/>
    <col min="10492" max="10492" width="9.140625" style="7" customWidth="1"/>
    <col min="10493" max="10493" width="15" style="7" customWidth="1"/>
    <col min="10494" max="10494" width="9.140625" style="7" customWidth="1"/>
    <col min="10495" max="10495" width="10.7109375" style="7" customWidth="1"/>
    <col min="10496" max="10496" width="10.5703125" style="7" customWidth="1"/>
    <col min="10497" max="10497" width="11.85546875" style="7" customWidth="1"/>
    <col min="10498" max="10498" width="11" style="7" customWidth="1"/>
    <col min="10499" max="10499" width="12" style="7" customWidth="1"/>
    <col min="10500" max="10500" width="10.85546875" style="7" customWidth="1"/>
    <col min="10501" max="10501" width="11.140625" style="7" customWidth="1"/>
    <col min="10502" max="10502" width="11.5703125" style="7" customWidth="1"/>
    <col min="10503" max="10503" width="11.7109375" style="7" customWidth="1"/>
    <col min="10504" max="10504" width="20.42578125" style="7" customWidth="1"/>
    <col min="10505" max="10505" width="49.85546875" style="7" customWidth="1"/>
    <col min="10506" max="10733" width="9.140625" style="7"/>
    <col min="10734" max="10734" width="8.140625" style="7" customWidth="1"/>
    <col min="10735" max="10735" width="35.5703125" style="7" customWidth="1"/>
    <col min="10736" max="10736" width="7.5703125" style="7" customWidth="1"/>
    <col min="10737" max="10737" width="12.7109375" style="7" customWidth="1"/>
    <col min="10738" max="10738" width="11.7109375" style="7" customWidth="1"/>
    <col min="10739" max="10739" width="12.7109375" style="7" customWidth="1"/>
    <col min="10740" max="10740" width="11" style="7" customWidth="1"/>
    <col min="10741" max="10741" width="11.85546875" style="7" customWidth="1"/>
    <col min="10742" max="10742" width="9.7109375" style="7" customWidth="1"/>
    <col min="10743" max="10743" width="11.28515625" style="7" customWidth="1"/>
    <col min="10744" max="10744" width="9.7109375" style="7" customWidth="1"/>
    <col min="10745" max="10745" width="15.85546875" style="7" customWidth="1"/>
    <col min="10746" max="10746" width="9.140625" style="7" customWidth="1"/>
    <col min="10747" max="10747" width="15.140625" style="7" customWidth="1"/>
    <col min="10748" max="10748" width="9.140625" style="7" customWidth="1"/>
    <col min="10749" max="10749" width="15" style="7" customWidth="1"/>
    <col min="10750" max="10750" width="9.140625" style="7" customWidth="1"/>
    <col min="10751" max="10751" width="10.7109375" style="7" customWidth="1"/>
    <col min="10752" max="10752" width="10.5703125" style="7" customWidth="1"/>
    <col min="10753" max="10753" width="11.85546875" style="7" customWidth="1"/>
    <col min="10754" max="10754" width="11" style="7" customWidth="1"/>
    <col min="10755" max="10755" width="12" style="7" customWidth="1"/>
    <col min="10756" max="10756" width="10.85546875" style="7" customWidth="1"/>
    <col min="10757" max="10757" width="11.140625" style="7" customWidth="1"/>
    <col min="10758" max="10758" width="11.5703125" style="7" customWidth="1"/>
    <col min="10759" max="10759" width="11.7109375" style="7" customWidth="1"/>
    <col min="10760" max="10760" width="20.42578125" style="7" customWidth="1"/>
    <col min="10761" max="10761" width="49.85546875" style="7" customWidth="1"/>
    <col min="10762" max="10989" width="9.140625" style="7"/>
    <col min="10990" max="10990" width="8.140625" style="7" customWidth="1"/>
    <col min="10991" max="10991" width="35.5703125" style="7" customWidth="1"/>
    <col min="10992" max="10992" width="7.5703125" style="7" customWidth="1"/>
    <col min="10993" max="10993" width="12.7109375" style="7" customWidth="1"/>
    <col min="10994" max="10994" width="11.7109375" style="7" customWidth="1"/>
    <col min="10995" max="10995" width="12.7109375" style="7" customWidth="1"/>
    <col min="10996" max="10996" width="11" style="7" customWidth="1"/>
    <col min="10997" max="10997" width="11.85546875" style="7" customWidth="1"/>
    <col min="10998" max="10998" width="9.7109375" style="7" customWidth="1"/>
    <col min="10999" max="10999" width="11.28515625" style="7" customWidth="1"/>
    <col min="11000" max="11000" width="9.7109375" style="7" customWidth="1"/>
    <col min="11001" max="11001" width="15.85546875" style="7" customWidth="1"/>
    <col min="11002" max="11002" width="9.140625" style="7" customWidth="1"/>
    <col min="11003" max="11003" width="15.140625" style="7" customWidth="1"/>
    <col min="11004" max="11004" width="9.140625" style="7" customWidth="1"/>
    <col min="11005" max="11005" width="15" style="7" customWidth="1"/>
    <col min="11006" max="11006" width="9.140625" style="7" customWidth="1"/>
    <col min="11007" max="11007" width="10.7109375" style="7" customWidth="1"/>
    <col min="11008" max="11008" width="10.5703125" style="7" customWidth="1"/>
    <col min="11009" max="11009" width="11.85546875" style="7" customWidth="1"/>
    <col min="11010" max="11010" width="11" style="7" customWidth="1"/>
    <col min="11011" max="11011" width="12" style="7" customWidth="1"/>
    <col min="11012" max="11012" width="10.85546875" style="7" customWidth="1"/>
    <col min="11013" max="11013" width="11.140625" style="7" customWidth="1"/>
    <col min="11014" max="11014" width="11.5703125" style="7" customWidth="1"/>
    <col min="11015" max="11015" width="11.7109375" style="7" customWidth="1"/>
    <col min="11016" max="11016" width="20.42578125" style="7" customWidth="1"/>
    <col min="11017" max="11017" width="49.85546875" style="7" customWidth="1"/>
    <col min="11018" max="11245" width="9.140625" style="7"/>
    <col min="11246" max="11246" width="8.140625" style="7" customWidth="1"/>
    <col min="11247" max="11247" width="35.5703125" style="7" customWidth="1"/>
    <col min="11248" max="11248" width="7.5703125" style="7" customWidth="1"/>
    <col min="11249" max="11249" width="12.7109375" style="7" customWidth="1"/>
    <col min="11250" max="11250" width="11.7109375" style="7" customWidth="1"/>
    <col min="11251" max="11251" width="12.7109375" style="7" customWidth="1"/>
    <col min="11252" max="11252" width="11" style="7" customWidth="1"/>
    <col min="11253" max="11253" width="11.85546875" style="7" customWidth="1"/>
    <col min="11254" max="11254" width="9.7109375" style="7" customWidth="1"/>
    <col min="11255" max="11255" width="11.28515625" style="7" customWidth="1"/>
    <col min="11256" max="11256" width="9.7109375" style="7" customWidth="1"/>
    <col min="11257" max="11257" width="15.85546875" style="7" customWidth="1"/>
    <col min="11258" max="11258" width="9.140625" style="7" customWidth="1"/>
    <col min="11259" max="11259" width="15.140625" style="7" customWidth="1"/>
    <col min="11260" max="11260" width="9.140625" style="7" customWidth="1"/>
    <col min="11261" max="11261" width="15" style="7" customWidth="1"/>
    <col min="11262" max="11262" width="9.140625" style="7" customWidth="1"/>
    <col min="11263" max="11263" width="10.7109375" style="7" customWidth="1"/>
    <col min="11264" max="11264" width="10.5703125" style="7" customWidth="1"/>
    <col min="11265" max="11265" width="11.85546875" style="7" customWidth="1"/>
    <col min="11266" max="11266" width="11" style="7" customWidth="1"/>
    <col min="11267" max="11267" width="12" style="7" customWidth="1"/>
    <col min="11268" max="11268" width="10.85546875" style="7" customWidth="1"/>
    <col min="11269" max="11269" width="11.140625" style="7" customWidth="1"/>
    <col min="11270" max="11270" width="11.5703125" style="7" customWidth="1"/>
    <col min="11271" max="11271" width="11.7109375" style="7" customWidth="1"/>
    <col min="11272" max="11272" width="20.42578125" style="7" customWidth="1"/>
    <col min="11273" max="11273" width="49.85546875" style="7" customWidth="1"/>
    <col min="11274" max="11501" width="9.140625" style="7"/>
    <col min="11502" max="11502" width="8.140625" style="7" customWidth="1"/>
    <col min="11503" max="11503" width="35.5703125" style="7" customWidth="1"/>
    <col min="11504" max="11504" width="7.5703125" style="7" customWidth="1"/>
    <col min="11505" max="11505" width="12.7109375" style="7" customWidth="1"/>
    <col min="11506" max="11506" width="11.7109375" style="7" customWidth="1"/>
    <col min="11507" max="11507" width="12.7109375" style="7" customWidth="1"/>
    <col min="11508" max="11508" width="11" style="7" customWidth="1"/>
    <col min="11509" max="11509" width="11.85546875" style="7" customWidth="1"/>
    <col min="11510" max="11510" width="9.7109375" style="7" customWidth="1"/>
    <col min="11511" max="11511" width="11.28515625" style="7" customWidth="1"/>
    <col min="11512" max="11512" width="9.7109375" style="7" customWidth="1"/>
    <col min="11513" max="11513" width="15.85546875" style="7" customWidth="1"/>
    <col min="11514" max="11514" width="9.140625" style="7" customWidth="1"/>
    <col min="11515" max="11515" width="15.140625" style="7" customWidth="1"/>
    <col min="11516" max="11516" width="9.140625" style="7" customWidth="1"/>
    <col min="11517" max="11517" width="15" style="7" customWidth="1"/>
    <col min="11518" max="11518" width="9.140625" style="7" customWidth="1"/>
    <col min="11519" max="11519" width="10.7109375" style="7" customWidth="1"/>
    <col min="11520" max="11520" width="10.5703125" style="7" customWidth="1"/>
    <col min="11521" max="11521" width="11.85546875" style="7" customWidth="1"/>
    <col min="11522" max="11522" width="11" style="7" customWidth="1"/>
    <col min="11523" max="11523" width="12" style="7" customWidth="1"/>
    <col min="11524" max="11524" width="10.85546875" style="7" customWidth="1"/>
    <col min="11525" max="11525" width="11.140625" style="7" customWidth="1"/>
    <col min="11526" max="11526" width="11.5703125" style="7" customWidth="1"/>
    <col min="11527" max="11527" width="11.7109375" style="7" customWidth="1"/>
    <col min="11528" max="11528" width="20.42578125" style="7" customWidth="1"/>
    <col min="11529" max="11529" width="49.85546875" style="7" customWidth="1"/>
    <col min="11530" max="11757" width="9.140625" style="7"/>
    <col min="11758" max="11758" width="8.140625" style="7" customWidth="1"/>
    <col min="11759" max="11759" width="35.5703125" style="7" customWidth="1"/>
    <col min="11760" max="11760" width="7.5703125" style="7" customWidth="1"/>
    <col min="11761" max="11761" width="12.7109375" style="7" customWidth="1"/>
    <col min="11762" max="11762" width="11.7109375" style="7" customWidth="1"/>
    <col min="11763" max="11763" width="12.7109375" style="7" customWidth="1"/>
    <col min="11764" max="11764" width="11" style="7" customWidth="1"/>
    <col min="11765" max="11765" width="11.85546875" style="7" customWidth="1"/>
    <col min="11766" max="11766" width="9.7109375" style="7" customWidth="1"/>
    <col min="11767" max="11767" width="11.28515625" style="7" customWidth="1"/>
    <col min="11768" max="11768" width="9.7109375" style="7" customWidth="1"/>
    <col min="11769" max="11769" width="15.85546875" style="7" customWidth="1"/>
    <col min="11770" max="11770" width="9.140625" style="7" customWidth="1"/>
    <col min="11771" max="11771" width="15.140625" style="7" customWidth="1"/>
    <col min="11772" max="11772" width="9.140625" style="7" customWidth="1"/>
    <col min="11773" max="11773" width="15" style="7" customWidth="1"/>
    <col min="11774" max="11774" width="9.140625" style="7" customWidth="1"/>
    <col min="11775" max="11775" width="10.7109375" style="7" customWidth="1"/>
    <col min="11776" max="11776" width="10.5703125" style="7" customWidth="1"/>
    <col min="11777" max="11777" width="11.85546875" style="7" customWidth="1"/>
    <col min="11778" max="11778" width="11" style="7" customWidth="1"/>
    <col min="11779" max="11779" width="12" style="7" customWidth="1"/>
    <col min="11780" max="11780" width="10.85546875" style="7" customWidth="1"/>
    <col min="11781" max="11781" width="11.140625" style="7" customWidth="1"/>
    <col min="11782" max="11782" width="11.5703125" style="7" customWidth="1"/>
    <col min="11783" max="11783" width="11.7109375" style="7" customWidth="1"/>
    <col min="11784" max="11784" width="20.42578125" style="7" customWidth="1"/>
    <col min="11785" max="11785" width="49.85546875" style="7" customWidth="1"/>
    <col min="11786" max="12013" width="9.140625" style="7"/>
    <col min="12014" max="12014" width="8.140625" style="7" customWidth="1"/>
    <col min="12015" max="12015" width="35.5703125" style="7" customWidth="1"/>
    <col min="12016" max="12016" width="7.5703125" style="7" customWidth="1"/>
    <col min="12017" max="12017" width="12.7109375" style="7" customWidth="1"/>
    <col min="12018" max="12018" width="11.7109375" style="7" customWidth="1"/>
    <col min="12019" max="12019" width="12.7109375" style="7" customWidth="1"/>
    <col min="12020" max="12020" width="11" style="7" customWidth="1"/>
    <col min="12021" max="12021" width="11.85546875" style="7" customWidth="1"/>
    <col min="12022" max="12022" width="9.7109375" style="7" customWidth="1"/>
    <col min="12023" max="12023" width="11.28515625" style="7" customWidth="1"/>
    <col min="12024" max="12024" width="9.7109375" style="7" customWidth="1"/>
    <col min="12025" max="12025" width="15.85546875" style="7" customWidth="1"/>
    <col min="12026" max="12026" width="9.140625" style="7" customWidth="1"/>
    <col min="12027" max="12027" width="15.140625" style="7" customWidth="1"/>
    <col min="12028" max="12028" width="9.140625" style="7" customWidth="1"/>
    <col min="12029" max="12029" width="15" style="7" customWidth="1"/>
    <col min="12030" max="12030" width="9.140625" style="7" customWidth="1"/>
    <col min="12031" max="12031" width="10.7109375" style="7" customWidth="1"/>
    <col min="12032" max="12032" width="10.5703125" style="7" customWidth="1"/>
    <col min="12033" max="12033" width="11.85546875" style="7" customWidth="1"/>
    <col min="12034" max="12034" width="11" style="7" customWidth="1"/>
    <col min="12035" max="12035" width="12" style="7" customWidth="1"/>
    <col min="12036" max="12036" width="10.85546875" style="7" customWidth="1"/>
    <col min="12037" max="12037" width="11.140625" style="7" customWidth="1"/>
    <col min="12038" max="12038" width="11.5703125" style="7" customWidth="1"/>
    <col min="12039" max="12039" width="11.7109375" style="7" customWidth="1"/>
    <col min="12040" max="12040" width="20.42578125" style="7" customWidth="1"/>
    <col min="12041" max="12041" width="49.85546875" style="7" customWidth="1"/>
    <col min="12042" max="12269" width="9.140625" style="7"/>
    <col min="12270" max="12270" width="8.140625" style="7" customWidth="1"/>
    <col min="12271" max="12271" width="35.5703125" style="7" customWidth="1"/>
    <col min="12272" max="12272" width="7.5703125" style="7" customWidth="1"/>
    <col min="12273" max="12273" width="12.7109375" style="7" customWidth="1"/>
    <col min="12274" max="12274" width="11.7109375" style="7" customWidth="1"/>
    <col min="12275" max="12275" width="12.7109375" style="7" customWidth="1"/>
    <col min="12276" max="12276" width="11" style="7" customWidth="1"/>
    <col min="12277" max="12277" width="11.85546875" style="7" customWidth="1"/>
    <col min="12278" max="12278" width="9.7109375" style="7" customWidth="1"/>
    <col min="12279" max="12279" width="11.28515625" style="7" customWidth="1"/>
    <col min="12280" max="12280" width="9.7109375" style="7" customWidth="1"/>
    <col min="12281" max="12281" width="15.85546875" style="7" customWidth="1"/>
    <col min="12282" max="12282" width="9.140625" style="7" customWidth="1"/>
    <col min="12283" max="12283" width="15.140625" style="7" customWidth="1"/>
    <col min="12284" max="12284" width="9.140625" style="7" customWidth="1"/>
    <col min="12285" max="12285" width="15" style="7" customWidth="1"/>
    <col min="12286" max="12286" width="9.140625" style="7" customWidth="1"/>
    <col min="12287" max="12287" width="10.7109375" style="7" customWidth="1"/>
    <col min="12288" max="12288" width="10.5703125" style="7" customWidth="1"/>
    <col min="12289" max="12289" width="11.85546875" style="7" customWidth="1"/>
    <col min="12290" max="12290" width="11" style="7" customWidth="1"/>
    <col min="12291" max="12291" width="12" style="7" customWidth="1"/>
    <col min="12292" max="12292" width="10.85546875" style="7" customWidth="1"/>
    <col min="12293" max="12293" width="11.140625" style="7" customWidth="1"/>
    <col min="12294" max="12294" width="11.5703125" style="7" customWidth="1"/>
    <col min="12295" max="12295" width="11.7109375" style="7" customWidth="1"/>
    <col min="12296" max="12296" width="20.42578125" style="7" customWidth="1"/>
    <col min="12297" max="12297" width="49.85546875" style="7" customWidth="1"/>
    <col min="12298" max="12525" width="9.140625" style="7"/>
    <col min="12526" max="12526" width="8.140625" style="7" customWidth="1"/>
    <col min="12527" max="12527" width="35.5703125" style="7" customWidth="1"/>
    <col min="12528" max="12528" width="7.5703125" style="7" customWidth="1"/>
    <col min="12529" max="12529" width="12.7109375" style="7" customWidth="1"/>
    <col min="12530" max="12530" width="11.7109375" style="7" customWidth="1"/>
    <col min="12531" max="12531" width="12.7109375" style="7" customWidth="1"/>
    <col min="12532" max="12532" width="11" style="7" customWidth="1"/>
    <col min="12533" max="12533" width="11.85546875" style="7" customWidth="1"/>
    <col min="12534" max="12534" width="9.7109375" style="7" customWidth="1"/>
    <col min="12535" max="12535" width="11.28515625" style="7" customWidth="1"/>
    <col min="12536" max="12536" width="9.7109375" style="7" customWidth="1"/>
    <col min="12537" max="12537" width="15.85546875" style="7" customWidth="1"/>
    <col min="12538" max="12538" width="9.140625" style="7" customWidth="1"/>
    <col min="12539" max="12539" width="15.140625" style="7" customWidth="1"/>
    <col min="12540" max="12540" width="9.140625" style="7" customWidth="1"/>
    <col min="12541" max="12541" width="15" style="7" customWidth="1"/>
    <col min="12542" max="12542" width="9.140625" style="7" customWidth="1"/>
    <col min="12543" max="12543" width="10.7109375" style="7" customWidth="1"/>
    <col min="12544" max="12544" width="10.5703125" style="7" customWidth="1"/>
    <col min="12545" max="12545" width="11.85546875" style="7" customWidth="1"/>
    <col min="12546" max="12546" width="11" style="7" customWidth="1"/>
    <col min="12547" max="12547" width="12" style="7" customWidth="1"/>
    <col min="12548" max="12548" width="10.85546875" style="7" customWidth="1"/>
    <col min="12549" max="12549" width="11.140625" style="7" customWidth="1"/>
    <col min="12550" max="12550" width="11.5703125" style="7" customWidth="1"/>
    <col min="12551" max="12551" width="11.7109375" style="7" customWidth="1"/>
    <col min="12552" max="12552" width="20.42578125" style="7" customWidth="1"/>
    <col min="12553" max="12553" width="49.85546875" style="7" customWidth="1"/>
    <col min="12554" max="12781" width="9.140625" style="7"/>
    <col min="12782" max="12782" width="8.140625" style="7" customWidth="1"/>
    <col min="12783" max="12783" width="35.5703125" style="7" customWidth="1"/>
    <col min="12784" max="12784" width="7.5703125" style="7" customWidth="1"/>
    <col min="12785" max="12785" width="12.7109375" style="7" customWidth="1"/>
    <col min="12786" max="12786" width="11.7109375" style="7" customWidth="1"/>
    <col min="12787" max="12787" width="12.7109375" style="7" customWidth="1"/>
    <col min="12788" max="12788" width="11" style="7" customWidth="1"/>
    <col min="12789" max="12789" width="11.85546875" style="7" customWidth="1"/>
    <col min="12790" max="12790" width="9.7109375" style="7" customWidth="1"/>
    <col min="12791" max="12791" width="11.28515625" style="7" customWidth="1"/>
    <col min="12792" max="12792" width="9.7109375" style="7" customWidth="1"/>
    <col min="12793" max="12793" width="15.85546875" style="7" customWidth="1"/>
    <col min="12794" max="12794" width="9.140625" style="7" customWidth="1"/>
    <col min="12795" max="12795" width="15.140625" style="7" customWidth="1"/>
    <col min="12796" max="12796" width="9.140625" style="7" customWidth="1"/>
    <col min="12797" max="12797" width="15" style="7" customWidth="1"/>
    <col min="12798" max="12798" width="9.140625" style="7" customWidth="1"/>
    <col min="12799" max="12799" width="10.7109375" style="7" customWidth="1"/>
    <col min="12800" max="12800" width="10.5703125" style="7" customWidth="1"/>
    <col min="12801" max="12801" width="11.85546875" style="7" customWidth="1"/>
    <col min="12802" max="12802" width="11" style="7" customWidth="1"/>
    <col min="12803" max="12803" width="12" style="7" customWidth="1"/>
    <col min="12804" max="12804" width="10.85546875" style="7" customWidth="1"/>
    <col min="12805" max="12805" width="11.140625" style="7" customWidth="1"/>
    <col min="12806" max="12806" width="11.5703125" style="7" customWidth="1"/>
    <col min="12807" max="12807" width="11.7109375" style="7" customWidth="1"/>
    <col min="12808" max="12808" width="20.42578125" style="7" customWidth="1"/>
    <col min="12809" max="12809" width="49.85546875" style="7" customWidth="1"/>
    <col min="12810" max="13037" width="9.140625" style="7"/>
    <col min="13038" max="13038" width="8.140625" style="7" customWidth="1"/>
    <col min="13039" max="13039" width="35.5703125" style="7" customWidth="1"/>
    <col min="13040" max="13040" width="7.5703125" style="7" customWidth="1"/>
    <col min="13041" max="13041" width="12.7109375" style="7" customWidth="1"/>
    <col min="13042" max="13042" width="11.7109375" style="7" customWidth="1"/>
    <col min="13043" max="13043" width="12.7109375" style="7" customWidth="1"/>
    <col min="13044" max="13044" width="11" style="7" customWidth="1"/>
    <col min="13045" max="13045" width="11.85546875" style="7" customWidth="1"/>
    <col min="13046" max="13046" width="9.7109375" style="7" customWidth="1"/>
    <col min="13047" max="13047" width="11.28515625" style="7" customWidth="1"/>
    <col min="13048" max="13048" width="9.7109375" style="7" customWidth="1"/>
    <col min="13049" max="13049" width="15.85546875" style="7" customWidth="1"/>
    <col min="13050" max="13050" width="9.140625" style="7" customWidth="1"/>
    <col min="13051" max="13051" width="15.140625" style="7" customWidth="1"/>
    <col min="13052" max="13052" width="9.140625" style="7" customWidth="1"/>
    <col min="13053" max="13053" width="15" style="7" customWidth="1"/>
    <col min="13054" max="13054" width="9.140625" style="7" customWidth="1"/>
    <col min="13055" max="13055" width="10.7109375" style="7" customWidth="1"/>
    <col min="13056" max="13056" width="10.5703125" style="7" customWidth="1"/>
    <col min="13057" max="13057" width="11.85546875" style="7" customWidth="1"/>
    <col min="13058" max="13058" width="11" style="7" customWidth="1"/>
    <col min="13059" max="13059" width="12" style="7" customWidth="1"/>
    <col min="13060" max="13060" width="10.85546875" style="7" customWidth="1"/>
    <col min="13061" max="13061" width="11.140625" style="7" customWidth="1"/>
    <col min="13062" max="13062" width="11.5703125" style="7" customWidth="1"/>
    <col min="13063" max="13063" width="11.7109375" style="7" customWidth="1"/>
    <col min="13064" max="13064" width="20.42578125" style="7" customWidth="1"/>
    <col min="13065" max="13065" width="49.85546875" style="7" customWidth="1"/>
    <col min="13066" max="13293" width="9.140625" style="7"/>
    <col min="13294" max="13294" width="8.140625" style="7" customWidth="1"/>
    <col min="13295" max="13295" width="35.5703125" style="7" customWidth="1"/>
    <col min="13296" max="13296" width="7.5703125" style="7" customWidth="1"/>
    <col min="13297" max="13297" width="12.7109375" style="7" customWidth="1"/>
    <col min="13298" max="13298" width="11.7109375" style="7" customWidth="1"/>
    <col min="13299" max="13299" width="12.7109375" style="7" customWidth="1"/>
    <col min="13300" max="13300" width="11" style="7" customWidth="1"/>
    <col min="13301" max="13301" width="11.85546875" style="7" customWidth="1"/>
    <col min="13302" max="13302" width="9.7109375" style="7" customWidth="1"/>
    <col min="13303" max="13303" width="11.28515625" style="7" customWidth="1"/>
    <col min="13304" max="13304" width="9.7109375" style="7" customWidth="1"/>
    <col min="13305" max="13305" width="15.85546875" style="7" customWidth="1"/>
    <col min="13306" max="13306" width="9.140625" style="7" customWidth="1"/>
    <col min="13307" max="13307" width="15.140625" style="7" customWidth="1"/>
    <col min="13308" max="13308" width="9.140625" style="7" customWidth="1"/>
    <col min="13309" max="13309" width="15" style="7" customWidth="1"/>
    <col min="13310" max="13310" width="9.140625" style="7" customWidth="1"/>
    <col min="13311" max="13311" width="10.7109375" style="7" customWidth="1"/>
    <col min="13312" max="13312" width="10.5703125" style="7" customWidth="1"/>
    <col min="13313" max="13313" width="11.85546875" style="7" customWidth="1"/>
    <col min="13314" max="13314" width="11" style="7" customWidth="1"/>
    <col min="13315" max="13315" width="12" style="7" customWidth="1"/>
    <col min="13316" max="13316" width="10.85546875" style="7" customWidth="1"/>
    <col min="13317" max="13317" width="11.140625" style="7" customWidth="1"/>
    <col min="13318" max="13318" width="11.5703125" style="7" customWidth="1"/>
    <col min="13319" max="13319" width="11.7109375" style="7" customWidth="1"/>
    <col min="13320" max="13320" width="20.42578125" style="7" customWidth="1"/>
    <col min="13321" max="13321" width="49.85546875" style="7" customWidth="1"/>
    <col min="13322" max="13549" width="9.140625" style="7"/>
    <col min="13550" max="13550" width="8.140625" style="7" customWidth="1"/>
    <col min="13551" max="13551" width="35.5703125" style="7" customWidth="1"/>
    <col min="13552" max="13552" width="7.5703125" style="7" customWidth="1"/>
    <col min="13553" max="13553" width="12.7109375" style="7" customWidth="1"/>
    <col min="13554" max="13554" width="11.7109375" style="7" customWidth="1"/>
    <col min="13555" max="13555" width="12.7109375" style="7" customWidth="1"/>
    <col min="13556" max="13556" width="11" style="7" customWidth="1"/>
    <col min="13557" max="13557" width="11.85546875" style="7" customWidth="1"/>
    <col min="13558" max="13558" width="9.7109375" style="7" customWidth="1"/>
    <col min="13559" max="13559" width="11.28515625" style="7" customWidth="1"/>
    <col min="13560" max="13560" width="9.7109375" style="7" customWidth="1"/>
    <col min="13561" max="13561" width="15.85546875" style="7" customWidth="1"/>
    <col min="13562" max="13562" width="9.140625" style="7" customWidth="1"/>
    <col min="13563" max="13563" width="15.140625" style="7" customWidth="1"/>
    <col min="13564" max="13564" width="9.140625" style="7" customWidth="1"/>
    <col min="13565" max="13565" width="15" style="7" customWidth="1"/>
    <col min="13566" max="13566" width="9.140625" style="7" customWidth="1"/>
    <col min="13567" max="13567" width="10.7109375" style="7" customWidth="1"/>
    <col min="13568" max="13568" width="10.5703125" style="7" customWidth="1"/>
    <col min="13569" max="13569" width="11.85546875" style="7" customWidth="1"/>
    <col min="13570" max="13570" width="11" style="7" customWidth="1"/>
    <col min="13571" max="13571" width="12" style="7" customWidth="1"/>
    <col min="13572" max="13572" width="10.85546875" style="7" customWidth="1"/>
    <col min="13573" max="13573" width="11.140625" style="7" customWidth="1"/>
    <col min="13574" max="13574" width="11.5703125" style="7" customWidth="1"/>
    <col min="13575" max="13575" width="11.7109375" style="7" customWidth="1"/>
    <col min="13576" max="13576" width="20.42578125" style="7" customWidth="1"/>
    <col min="13577" max="13577" width="49.85546875" style="7" customWidth="1"/>
    <col min="13578" max="13805" width="9.140625" style="7"/>
    <col min="13806" max="13806" width="8.140625" style="7" customWidth="1"/>
    <col min="13807" max="13807" width="35.5703125" style="7" customWidth="1"/>
    <col min="13808" max="13808" width="7.5703125" style="7" customWidth="1"/>
    <col min="13809" max="13809" width="12.7109375" style="7" customWidth="1"/>
    <col min="13810" max="13810" width="11.7109375" style="7" customWidth="1"/>
    <col min="13811" max="13811" width="12.7109375" style="7" customWidth="1"/>
    <col min="13812" max="13812" width="11" style="7" customWidth="1"/>
    <col min="13813" max="13813" width="11.85546875" style="7" customWidth="1"/>
    <col min="13814" max="13814" width="9.7109375" style="7" customWidth="1"/>
    <col min="13815" max="13815" width="11.28515625" style="7" customWidth="1"/>
    <col min="13816" max="13816" width="9.7109375" style="7" customWidth="1"/>
    <col min="13817" max="13817" width="15.85546875" style="7" customWidth="1"/>
    <col min="13818" max="13818" width="9.140625" style="7" customWidth="1"/>
    <col min="13819" max="13819" width="15.140625" style="7" customWidth="1"/>
    <col min="13820" max="13820" width="9.140625" style="7" customWidth="1"/>
    <col min="13821" max="13821" width="15" style="7" customWidth="1"/>
    <col min="13822" max="13822" width="9.140625" style="7" customWidth="1"/>
    <col min="13823" max="13823" width="10.7109375" style="7" customWidth="1"/>
    <col min="13824" max="13824" width="10.5703125" style="7" customWidth="1"/>
    <col min="13825" max="13825" width="11.85546875" style="7" customWidth="1"/>
    <col min="13826" max="13826" width="11" style="7" customWidth="1"/>
    <col min="13827" max="13827" width="12" style="7" customWidth="1"/>
    <col min="13828" max="13828" width="10.85546875" style="7" customWidth="1"/>
    <col min="13829" max="13829" width="11.140625" style="7" customWidth="1"/>
    <col min="13830" max="13830" width="11.5703125" style="7" customWidth="1"/>
    <col min="13831" max="13831" width="11.7109375" style="7" customWidth="1"/>
    <col min="13832" max="13832" width="20.42578125" style="7" customWidth="1"/>
    <col min="13833" max="13833" width="49.85546875" style="7" customWidth="1"/>
    <col min="13834" max="14061" width="9.140625" style="7"/>
    <col min="14062" max="14062" width="8.140625" style="7" customWidth="1"/>
    <col min="14063" max="14063" width="35.5703125" style="7" customWidth="1"/>
    <col min="14064" max="14064" width="7.5703125" style="7" customWidth="1"/>
    <col min="14065" max="14065" width="12.7109375" style="7" customWidth="1"/>
    <col min="14066" max="14066" width="11.7109375" style="7" customWidth="1"/>
    <col min="14067" max="14067" width="12.7109375" style="7" customWidth="1"/>
    <col min="14068" max="14068" width="11" style="7" customWidth="1"/>
    <col min="14069" max="14069" width="11.85546875" style="7" customWidth="1"/>
    <col min="14070" max="14070" width="9.7109375" style="7" customWidth="1"/>
    <col min="14071" max="14071" width="11.28515625" style="7" customWidth="1"/>
    <col min="14072" max="14072" width="9.7109375" style="7" customWidth="1"/>
    <col min="14073" max="14073" width="15.85546875" style="7" customWidth="1"/>
    <col min="14074" max="14074" width="9.140625" style="7" customWidth="1"/>
    <col min="14075" max="14075" width="15.140625" style="7" customWidth="1"/>
    <col min="14076" max="14076" width="9.140625" style="7" customWidth="1"/>
    <col min="14077" max="14077" width="15" style="7" customWidth="1"/>
    <col min="14078" max="14078" width="9.140625" style="7" customWidth="1"/>
    <col min="14079" max="14079" width="10.7109375" style="7" customWidth="1"/>
    <col min="14080" max="14080" width="10.5703125" style="7" customWidth="1"/>
    <col min="14081" max="14081" width="11.85546875" style="7" customWidth="1"/>
    <col min="14082" max="14082" width="11" style="7" customWidth="1"/>
    <col min="14083" max="14083" width="12" style="7" customWidth="1"/>
    <col min="14084" max="14084" width="10.85546875" style="7" customWidth="1"/>
    <col min="14085" max="14085" width="11.140625" style="7" customWidth="1"/>
    <col min="14086" max="14086" width="11.5703125" style="7" customWidth="1"/>
    <col min="14087" max="14087" width="11.7109375" style="7" customWidth="1"/>
    <col min="14088" max="14088" width="20.42578125" style="7" customWidth="1"/>
    <col min="14089" max="14089" width="49.85546875" style="7" customWidth="1"/>
    <col min="14090" max="14317" width="9.140625" style="7"/>
    <col min="14318" max="14318" width="8.140625" style="7" customWidth="1"/>
    <col min="14319" max="14319" width="35.5703125" style="7" customWidth="1"/>
    <col min="14320" max="14320" width="7.5703125" style="7" customWidth="1"/>
    <col min="14321" max="14321" width="12.7109375" style="7" customWidth="1"/>
    <col min="14322" max="14322" width="11.7109375" style="7" customWidth="1"/>
    <col min="14323" max="14323" width="12.7109375" style="7" customWidth="1"/>
    <col min="14324" max="14324" width="11" style="7" customWidth="1"/>
    <col min="14325" max="14325" width="11.85546875" style="7" customWidth="1"/>
    <col min="14326" max="14326" width="9.7109375" style="7" customWidth="1"/>
    <col min="14327" max="14327" width="11.28515625" style="7" customWidth="1"/>
    <col min="14328" max="14328" width="9.7109375" style="7" customWidth="1"/>
    <col min="14329" max="14329" width="15.85546875" style="7" customWidth="1"/>
    <col min="14330" max="14330" width="9.140625" style="7" customWidth="1"/>
    <col min="14331" max="14331" width="15.140625" style="7" customWidth="1"/>
    <col min="14332" max="14332" width="9.140625" style="7" customWidth="1"/>
    <col min="14333" max="14333" width="15" style="7" customWidth="1"/>
    <col min="14334" max="14334" width="9.140625" style="7" customWidth="1"/>
    <col min="14335" max="14335" width="10.7109375" style="7" customWidth="1"/>
    <col min="14336" max="14336" width="10.5703125" style="7" customWidth="1"/>
    <col min="14337" max="14337" width="11.85546875" style="7" customWidth="1"/>
    <col min="14338" max="14338" width="11" style="7" customWidth="1"/>
    <col min="14339" max="14339" width="12" style="7" customWidth="1"/>
    <col min="14340" max="14340" width="10.85546875" style="7" customWidth="1"/>
    <col min="14341" max="14341" width="11.140625" style="7" customWidth="1"/>
    <col min="14342" max="14342" width="11.5703125" style="7" customWidth="1"/>
    <col min="14343" max="14343" width="11.7109375" style="7" customWidth="1"/>
    <col min="14344" max="14344" width="20.42578125" style="7" customWidth="1"/>
    <col min="14345" max="14345" width="49.85546875" style="7" customWidth="1"/>
    <col min="14346" max="14573" width="9.140625" style="7"/>
    <col min="14574" max="14574" width="8.140625" style="7" customWidth="1"/>
    <col min="14575" max="14575" width="35.5703125" style="7" customWidth="1"/>
    <col min="14576" max="14576" width="7.5703125" style="7" customWidth="1"/>
    <col min="14577" max="14577" width="12.7109375" style="7" customWidth="1"/>
    <col min="14578" max="14578" width="11.7109375" style="7" customWidth="1"/>
    <col min="14579" max="14579" width="12.7109375" style="7" customWidth="1"/>
    <col min="14580" max="14580" width="11" style="7" customWidth="1"/>
    <col min="14581" max="14581" width="11.85546875" style="7" customWidth="1"/>
    <col min="14582" max="14582" width="9.7109375" style="7" customWidth="1"/>
    <col min="14583" max="14583" width="11.28515625" style="7" customWidth="1"/>
    <col min="14584" max="14584" width="9.7109375" style="7" customWidth="1"/>
    <col min="14585" max="14585" width="15.85546875" style="7" customWidth="1"/>
    <col min="14586" max="14586" width="9.140625" style="7" customWidth="1"/>
    <col min="14587" max="14587" width="15.140625" style="7" customWidth="1"/>
    <col min="14588" max="14588" width="9.140625" style="7" customWidth="1"/>
    <col min="14589" max="14589" width="15" style="7" customWidth="1"/>
    <col min="14590" max="14590" width="9.140625" style="7" customWidth="1"/>
    <col min="14591" max="14591" width="10.7109375" style="7" customWidth="1"/>
    <col min="14592" max="14592" width="10.5703125" style="7" customWidth="1"/>
    <col min="14593" max="14593" width="11.85546875" style="7" customWidth="1"/>
    <col min="14594" max="14594" width="11" style="7" customWidth="1"/>
    <col min="14595" max="14595" width="12" style="7" customWidth="1"/>
    <col min="14596" max="14596" width="10.85546875" style="7" customWidth="1"/>
    <col min="14597" max="14597" width="11.140625" style="7" customWidth="1"/>
    <col min="14598" max="14598" width="11.5703125" style="7" customWidth="1"/>
    <col min="14599" max="14599" width="11.7109375" style="7" customWidth="1"/>
    <col min="14600" max="14600" width="20.42578125" style="7" customWidth="1"/>
    <col min="14601" max="14601" width="49.85546875" style="7" customWidth="1"/>
    <col min="14602" max="14829" width="9.140625" style="7"/>
    <col min="14830" max="14830" width="8.140625" style="7" customWidth="1"/>
    <col min="14831" max="14831" width="35.5703125" style="7" customWidth="1"/>
    <col min="14832" max="14832" width="7.5703125" style="7" customWidth="1"/>
    <col min="14833" max="14833" width="12.7109375" style="7" customWidth="1"/>
    <col min="14834" max="14834" width="11.7109375" style="7" customWidth="1"/>
    <col min="14835" max="14835" width="12.7109375" style="7" customWidth="1"/>
    <col min="14836" max="14836" width="11" style="7" customWidth="1"/>
    <col min="14837" max="14837" width="11.85546875" style="7" customWidth="1"/>
    <col min="14838" max="14838" width="9.7109375" style="7" customWidth="1"/>
    <col min="14839" max="14839" width="11.28515625" style="7" customWidth="1"/>
    <col min="14840" max="14840" width="9.7109375" style="7" customWidth="1"/>
    <col min="14841" max="14841" width="15.85546875" style="7" customWidth="1"/>
    <col min="14842" max="14842" width="9.140625" style="7" customWidth="1"/>
    <col min="14843" max="14843" width="15.140625" style="7" customWidth="1"/>
    <col min="14844" max="14844" width="9.140625" style="7" customWidth="1"/>
    <col min="14845" max="14845" width="15" style="7" customWidth="1"/>
    <col min="14846" max="14846" width="9.140625" style="7" customWidth="1"/>
    <col min="14847" max="14847" width="10.7109375" style="7" customWidth="1"/>
    <col min="14848" max="14848" width="10.5703125" style="7" customWidth="1"/>
    <col min="14849" max="14849" width="11.85546875" style="7" customWidth="1"/>
    <col min="14850" max="14850" width="11" style="7" customWidth="1"/>
    <col min="14851" max="14851" width="12" style="7" customWidth="1"/>
    <col min="14852" max="14852" width="10.85546875" style="7" customWidth="1"/>
    <col min="14853" max="14853" width="11.140625" style="7" customWidth="1"/>
    <col min="14854" max="14854" width="11.5703125" style="7" customWidth="1"/>
    <col min="14855" max="14855" width="11.7109375" style="7" customWidth="1"/>
    <col min="14856" max="14856" width="20.42578125" style="7" customWidth="1"/>
    <col min="14857" max="14857" width="49.85546875" style="7" customWidth="1"/>
    <col min="14858" max="15085" width="9.140625" style="7"/>
    <col min="15086" max="15086" width="8.140625" style="7" customWidth="1"/>
    <col min="15087" max="15087" width="35.5703125" style="7" customWidth="1"/>
    <col min="15088" max="15088" width="7.5703125" style="7" customWidth="1"/>
    <col min="15089" max="15089" width="12.7109375" style="7" customWidth="1"/>
    <col min="15090" max="15090" width="11.7109375" style="7" customWidth="1"/>
    <col min="15091" max="15091" width="12.7109375" style="7" customWidth="1"/>
    <col min="15092" max="15092" width="11" style="7" customWidth="1"/>
    <col min="15093" max="15093" width="11.85546875" style="7" customWidth="1"/>
    <col min="15094" max="15094" width="9.7109375" style="7" customWidth="1"/>
    <col min="15095" max="15095" width="11.28515625" style="7" customWidth="1"/>
    <col min="15096" max="15096" width="9.7109375" style="7" customWidth="1"/>
    <col min="15097" max="15097" width="15.85546875" style="7" customWidth="1"/>
    <col min="15098" max="15098" width="9.140625" style="7" customWidth="1"/>
    <col min="15099" max="15099" width="15.140625" style="7" customWidth="1"/>
    <col min="15100" max="15100" width="9.140625" style="7" customWidth="1"/>
    <col min="15101" max="15101" width="15" style="7" customWidth="1"/>
    <col min="15102" max="15102" width="9.140625" style="7" customWidth="1"/>
    <col min="15103" max="15103" width="10.7109375" style="7" customWidth="1"/>
    <col min="15104" max="15104" width="10.5703125" style="7" customWidth="1"/>
    <col min="15105" max="15105" width="11.85546875" style="7" customWidth="1"/>
    <col min="15106" max="15106" width="11" style="7" customWidth="1"/>
    <col min="15107" max="15107" width="12" style="7" customWidth="1"/>
    <col min="15108" max="15108" width="10.85546875" style="7" customWidth="1"/>
    <col min="15109" max="15109" width="11.140625" style="7" customWidth="1"/>
    <col min="15110" max="15110" width="11.5703125" style="7" customWidth="1"/>
    <col min="15111" max="15111" width="11.7109375" style="7" customWidth="1"/>
    <col min="15112" max="15112" width="20.42578125" style="7" customWidth="1"/>
    <col min="15113" max="15113" width="49.85546875" style="7" customWidth="1"/>
    <col min="15114" max="15341" width="9.140625" style="7"/>
    <col min="15342" max="15342" width="8.140625" style="7" customWidth="1"/>
    <col min="15343" max="15343" width="35.5703125" style="7" customWidth="1"/>
    <col min="15344" max="15344" width="7.5703125" style="7" customWidth="1"/>
    <col min="15345" max="15345" width="12.7109375" style="7" customWidth="1"/>
    <col min="15346" max="15346" width="11.7109375" style="7" customWidth="1"/>
    <col min="15347" max="15347" width="12.7109375" style="7" customWidth="1"/>
    <col min="15348" max="15348" width="11" style="7" customWidth="1"/>
    <col min="15349" max="15349" width="11.85546875" style="7" customWidth="1"/>
    <col min="15350" max="15350" width="9.7109375" style="7" customWidth="1"/>
    <col min="15351" max="15351" width="11.28515625" style="7" customWidth="1"/>
    <col min="15352" max="15352" width="9.7109375" style="7" customWidth="1"/>
    <col min="15353" max="15353" width="15.85546875" style="7" customWidth="1"/>
    <col min="15354" max="15354" width="9.140625" style="7" customWidth="1"/>
    <col min="15355" max="15355" width="15.140625" style="7" customWidth="1"/>
    <col min="15356" max="15356" width="9.140625" style="7" customWidth="1"/>
    <col min="15357" max="15357" width="15" style="7" customWidth="1"/>
    <col min="15358" max="15358" width="9.140625" style="7" customWidth="1"/>
    <col min="15359" max="15359" width="10.7109375" style="7" customWidth="1"/>
    <col min="15360" max="15360" width="10.5703125" style="7" customWidth="1"/>
    <col min="15361" max="15361" width="11.85546875" style="7" customWidth="1"/>
    <col min="15362" max="15362" width="11" style="7" customWidth="1"/>
    <col min="15363" max="15363" width="12" style="7" customWidth="1"/>
    <col min="15364" max="15364" width="10.85546875" style="7" customWidth="1"/>
    <col min="15365" max="15365" width="11.140625" style="7" customWidth="1"/>
    <col min="15366" max="15366" width="11.5703125" style="7" customWidth="1"/>
    <col min="15367" max="15367" width="11.7109375" style="7" customWidth="1"/>
    <col min="15368" max="15368" width="20.42578125" style="7" customWidth="1"/>
    <col min="15369" max="15369" width="49.85546875" style="7" customWidth="1"/>
    <col min="15370" max="15597" width="9.140625" style="7"/>
    <col min="15598" max="15598" width="8.140625" style="7" customWidth="1"/>
    <col min="15599" max="15599" width="35.5703125" style="7" customWidth="1"/>
    <col min="15600" max="15600" width="7.5703125" style="7" customWidth="1"/>
    <col min="15601" max="15601" width="12.7109375" style="7" customWidth="1"/>
    <col min="15602" max="15602" width="11.7109375" style="7" customWidth="1"/>
    <col min="15603" max="15603" width="12.7109375" style="7" customWidth="1"/>
    <col min="15604" max="15604" width="11" style="7" customWidth="1"/>
    <col min="15605" max="15605" width="11.85546875" style="7" customWidth="1"/>
    <col min="15606" max="15606" width="9.7109375" style="7" customWidth="1"/>
    <col min="15607" max="15607" width="11.28515625" style="7" customWidth="1"/>
    <col min="15608" max="15608" width="9.7109375" style="7" customWidth="1"/>
    <col min="15609" max="15609" width="15.85546875" style="7" customWidth="1"/>
    <col min="15610" max="15610" width="9.140625" style="7" customWidth="1"/>
    <col min="15611" max="15611" width="15.140625" style="7" customWidth="1"/>
    <col min="15612" max="15612" width="9.140625" style="7" customWidth="1"/>
    <col min="15613" max="15613" width="15" style="7" customWidth="1"/>
    <col min="15614" max="15614" width="9.140625" style="7" customWidth="1"/>
    <col min="15615" max="15615" width="10.7109375" style="7" customWidth="1"/>
    <col min="15616" max="15616" width="10.5703125" style="7" customWidth="1"/>
    <col min="15617" max="15617" width="11.85546875" style="7" customWidth="1"/>
    <col min="15618" max="15618" width="11" style="7" customWidth="1"/>
    <col min="15619" max="15619" width="12" style="7" customWidth="1"/>
    <col min="15620" max="15620" width="10.85546875" style="7" customWidth="1"/>
    <col min="15621" max="15621" width="11.140625" style="7" customWidth="1"/>
    <col min="15622" max="15622" width="11.5703125" style="7" customWidth="1"/>
    <col min="15623" max="15623" width="11.7109375" style="7" customWidth="1"/>
    <col min="15624" max="15624" width="20.42578125" style="7" customWidth="1"/>
    <col min="15625" max="15625" width="49.85546875" style="7" customWidth="1"/>
    <col min="15626" max="15853" width="9.140625" style="7"/>
    <col min="15854" max="15854" width="8.140625" style="7" customWidth="1"/>
    <col min="15855" max="15855" width="35.5703125" style="7" customWidth="1"/>
    <col min="15856" max="15856" width="7.5703125" style="7" customWidth="1"/>
    <col min="15857" max="15857" width="12.7109375" style="7" customWidth="1"/>
    <col min="15858" max="15858" width="11.7109375" style="7" customWidth="1"/>
    <col min="15859" max="15859" width="12.7109375" style="7" customWidth="1"/>
    <col min="15860" max="15860" width="11" style="7" customWidth="1"/>
    <col min="15861" max="15861" width="11.85546875" style="7" customWidth="1"/>
    <col min="15862" max="15862" width="9.7109375" style="7" customWidth="1"/>
    <col min="15863" max="15863" width="11.28515625" style="7" customWidth="1"/>
    <col min="15864" max="15864" width="9.7109375" style="7" customWidth="1"/>
    <col min="15865" max="15865" width="15.85546875" style="7" customWidth="1"/>
    <col min="15866" max="15866" width="9.140625" style="7" customWidth="1"/>
    <col min="15867" max="15867" width="15.140625" style="7" customWidth="1"/>
    <col min="15868" max="15868" width="9.140625" style="7" customWidth="1"/>
    <col min="15869" max="15869" width="15" style="7" customWidth="1"/>
    <col min="15870" max="15870" width="9.140625" style="7" customWidth="1"/>
    <col min="15871" max="15871" width="10.7109375" style="7" customWidth="1"/>
    <col min="15872" max="15872" width="10.5703125" style="7" customWidth="1"/>
    <col min="15873" max="15873" width="11.85546875" style="7" customWidth="1"/>
    <col min="15874" max="15874" width="11" style="7" customWidth="1"/>
    <col min="15875" max="15875" width="12" style="7" customWidth="1"/>
    <col min="15876" max="15876" width="10.85546875" style="7" customWidth="1"/>
    <col min="15877" max="15877" width="11.140625" style="7" customWidth="1"/>
    <col min="15878" max="15878" width="11.5703125" style="7" customWidth="1"/>
    <col min="15879" max="15879" width="11.7109375" style="7" customWidth="1"/>
    <col min="15880" max="15880" width="20.42578125" style="7" customWidth="1"/>
    <col min="15881" max="15881" width="49.85546875" style="7" customWidth="1"/>
    <col min="15882" max="16109" width="9.140625" style="7"/>
    <col min="16110" max="16110" width="8.140625" style="7" customWidth="1"/>
    <col min="16111" max="16111" width="35.5703125" style="7" customWidth="1"/>
    <col min="16112" max="16112" width="7.5703125" style="7" customWidth="1"/>
    <col min="16113" max="16113" width="12.7109375" style="7" customWidth="1"/>
    <col min="16114" max="16114" width="11.7109375" style="7" customWidth="1"/>
    <col min="16115" max="16115" width="12.7109375" style="7" customWidth="1"/>
    <col min="16116" max="16116" width="11" style="7" customWidth="1"/>
    <col min="16117" max="16117" width="11.85546875" style="7" customWidth="1"/>
    <col min="16118" max="16118" width="9.7109375" style="7" customWidth="1"/>
    <col min="16119" max="16119" width="11.28515625" style="7" customWidth="1"/>
    <col min="16120" max="16120" width="9.7109375" style="7" customWidth="1"/>
    <col min="16121" max="16121" width="15.85546875" style="7" customWidth="1"/>
    <col min="16122" max="16122" width="9.140625" style="7" customWidth="1"/>
    <col min="16123" max="16123" width="15.140625" style="7" customWidth="1"/>
    <col min="16124" max="16124" width="9.140625" style="7" customWidth="1"/>
    <col min="16125" max="16125" width="15" style="7" customWidth="1"/>
    <col min="16126" max="16126" width="9.140625" style="7" customWidth="1"/>
    <col min="16127" max="16127" width="10.7109375" style="7" customWidth="1"/>
    <col min="16128" max="16128" width="10.5703125" style="7" customWidth="1"/>
    <col min="16129" max="16129" width="11.85546875" style="7" customWidth="1"/>
    <col min="16130" max="16130" width="11" style="7" customWidth="1"/>
    <col min="16131" max="16131" width="12" style="7" customWidth="1"/>
    <col min="16132" max="16132" width="10.85546875" style="7" customWidth="1"/>
    <col min="16133" max="16133" width="11.140625" style="7" customWidth="1"/>
    <col min="16134" max="16134" width="11.5703125" style="7" customWidth="1"/>
    <col min="16135" max="16135" width="11.7109375" style="7" customWidth="1"/>
    <col min="16136" max="16136" width="20.42578125" style="7" customWidth="1"/>
    <col min="16137" max="16137" width="49.85546875" style="7" customWidth="1"/>
    <col min="16138" max="16384" width="9.140625" style="7"/>
  </cols>
  <sheetData>
    <row r="1" spans="1:52" s="3" customFormat="1" x14ac:dyDescent="0.25">
      <c r="A1" s="1"/>
      <c r="B1" s="1"/>
      <c r="C1" s="1"/>
      <c r="D1" s="2"/>
      <c r="E1" s="1"/>
      <c r="F1" s="1"/>
      <c r="G1" s="1"/>
      <c r="H1" s="1"/>
      <c r="I1" s="1"/>
      <c r="K1" s="1"/>
      <c r="AF1" s="220"/>
      <c r="AG1" s="220"/>
      <c r="AH1" s="220"/>
      <c r="AI1" s="220"/>
      <c r="AJ1" s="220"/>
      <c r="AK1" s="220"/>
    </row>
    <row r="2" spans="1:52" s="3" customFormat="1" ht="64.900000000000006" customHeight="1" x14ac:dyDescent="0.15">
      <c r="B2" s="87" t="s">
        <v>2</v>
      </c>
      <c r="F2" s="122" t="s">
        <v>3</v>
      </c>
      <c r="G2" s="122"/>
      <c r="H2" s="122"/>
      <c r="I2" s="122"/>
      <c r="J2" s="122"/>
      <c r="K2" s="122"/>
      <c r="AF2" s="220"/>
      <c r="AG2" s="220"/>
      <c r="AH2" s="220"/>
      <c r="AI2" s="220"/>
      <c r="AJ2" s="220"/>
      <c r="AK2" s="220"/>
    </row>
    <row r="3" spans="1:52" s="3" customFormat="1" ht="30.75" customHeight="1" x14ac:dyDescent="0.15">
      <c r="B3" s="88" t="s">
        <v>4</v>
      </c>
      <c r="D3" s="104" t="s">
        <v>5</v>
      </c>
      <c r="E3" s="104"/>
      <c r="F3" s="104"/>
      <c r="G3" s="104"/>
      <c r="H3" s="104"/>
      <c r="I3" s="104"/>
      <c r="J3" s="104"/>
      <c r="K3" s="104"/>
      <c r="L3" s="104"/>
      <c r="M3" s="104"/>
      <c r="N3" s="104"/>
      <c r="AF3" s="220"/>
      <c r="AG3" s="220"/>
      <c r="AH3" s="220"/>
      <c r="AI3" s="220"/>
      <c r="AJ3" s="220"/>
      <c r="AK3" s="220"/>
    </row>
    <row r="4" spans="1:52" s="3" customFormat="1" ht="22.5" customHeight="1" thickBot="1" x14ac:dyDescent="0.3">
      <c r="B4" s="88" t="s">
        <v>269</v>
      </c>
      <c r="D4" s="4"/>
      <c r="H4" s="3">
        <f>H20-H25</f>
        <v>3975.6999999999971</v>
      </c>
      <c r="AF4" s="220"/>
      <c r="AG4" s="220"/>
      <c r="AH4" s="220"/>
      <c r="AI4" s="220"/>
      <c r="AJ4" s="220"/>
      <c r="AK4" s="220"/>
      <c r="AP4" s="86" t="s">
        <v>6</v>
      </c>
    </row>
    <row r="5" spans="1:52" s="67" customFormat="1" ht="36.75" customHeight="1" x14ac:dyDescent="0.2">
      <c r="A5" s="123"/>
      <c r="B5" s="125" t="s">
        <v>7</v>
      </c>
      <c r="C5" s="127" t="s">
        <v>8</v>
      </c>
      <c r="D5" s="127" t="s">
        <v>270</v>
      </c>
      <c r="E5" s="127" t="s">
        <v>271</v>
      </c>
      <c r="F5" s="128" t="s">
        <v>272</v>
      </c>
      <c r="G5" s="127" t="s">
        <v>273</v>
      </c>
      <c r="H5" s="128" t="s">
        <v>274</v>
      </c>
      <c r="I5" s="119" t="s">
        <v>275</v>
      </c>
      <c r="J5" s="120" t="s">
        <v>276</v>
      </c>
      <c r="K5" s="113" t="s">
        <v>277</v>
      </c>
      <c r="L5" s="113" t="s">
        <v>278</v>
      </c>
      <c r="M5" s="115" t="s">
        <v>9</v>
      </c>
      <c r="N5" s="105" t="s">
        <v>279</v>
      </c>
      <c r="O5" s="106"/>
      <c r="P5" s="106"/>
      <c r="Q5" s="107" t="s">
        <v>280</v>
      </c>
      <c r="R5" s="105" t="s">
        <v>281</v>
      </c>
      <c r="S5" s="106"/>
      <c r="T5" s="106"/>
      <c r="U5" s="107" t="s">
        <v>282</v>
      </c>
      <c r="V5" s="105" t="s">
        <v>283</v>
      </c>
      <c r="W5" s="106"/>
      <c r="X5" s="106"/>
      <c r="Y5" s="107" t="s">
        <v>284</v>
      </c>
      <c r="Z5" s="107" t="s">
        <v>285</v>
      </c>
      <c r="AA5" s="106"/>
      <c r="AB5" s="106"/>
      <c r="AC5" s="105" t="s">
        <v>286</v>
      </c>
      <c r="AD5" s="106"/>
      <c r="AE5" s="106"/>
      <c r="AF5" s="221" t="s">
        <v>287</v>
      </c>
      <c r="AG5" s="221" t="s">
        <v>288</v>
      </c>
      <c r="AH5" s="221" t="s">
        <v>289</v>
      </c>
      <c r="AI5" s="221" t="s">
        <v>290</v>
      </c>
      <c r="AJ5" s="221" t="s">
        <v>291</v>
      </c>
      <c r="AK5" s="221" t="s">
        <v>292</v>
      </c>
      <c r="AL5" s="107" t="s">
        <v>293</v>
      </c>
      <c r="AM5" s="110" t="s">
        <v>10</v>
      </c>
      <c r="AN5" s="111" t="s">
        <v>294</v>
      </c>
      <c r="AO5" s="102" t="s">
        <v>295</v>
      </c>
      <c r="AP5" s="102" t="s">
        <v>295</v>
      </c>
      <c r="AQ5" s="66"/>
      <c r="AR5" s="66"/>
      <c r="AS5" s="66"/>
      <c r="AT5" s="66"/>
      <c r="AU5" s="66"/>
      <c r="AV5" s="66"/>
      <c r="AW5" s="66"/>
      <c r="AX5" s="66"/>
      <c r="AY5" s="66"/>
      <c r="AZ5" s="66"/>
    </row>
    <row r="6" spans="1:52" s="69" customFormat="1" ht="31.5" customHeight="1" x14ac:dyDescent="0.25">
      <c r="A6" s="124"/>
      <c r="B6" s="126"/>
      <c r="C6" s="109"/>
      <c r="D6" s="109"/>
      <c r="E6" s="109"/>
      <c r="F6" s="121"/>
      <c r="G6" s="109"/>
      <c r="H6" s="121"/>
      <c r="I6" s="109"/>
      <c r="J6" s="121"/>
      <c r="K6" s="114"/>
      <c r="L6" s="114"/>
      <c r="M6" s="116"/>
      <c r="N6" s="71" t="s">
        <v>296</v>
      </c>
      <c r="O6" s="71" t="s">
        <v>297</v>
      </c>
      <c r="P6" s="71" t="s">
        <v>12</v>
      </c>
      <c r="Q6" s="108"/>
      <c r="R6" s="71" t="s">
        <v>296</v>
      </c>
      <c r="S6" s="71" t="s">
        <v>297</v>
      </c>
      <c r="T6" s="71" t="s">
        <v>12</v>
      </c>
      <c r="U6" s="108"/>
      <c r="V6" s="71" t="s">
        <v>296</v>
      </c>
      <c r="W6" s="71" t="s">
        <v>297</v>
      </c>
      <c r="X6" s="71" t="s">
        <v>12</v>
      </c>
      <c r="Y6" s="108"/>
      <c r="Z6" s="71" t="s">
        <v>296</v>
      </c>
      <c r="AA6" s="71" t="s">
        <v>297</v>
      </c>
      <c r="AB6" s="71" t="s">
        <v>12</v>
      </c>
      <c r="AC6" s="71" t="s">
        <v>296</v>
      </c>
      <c r="AD6" s="71" t="s">
        <v>297</v>
      </c>
      <c r="AE6" s="71" t="s">
        <v>12</v>
      </c>
      <c r="AF6" s="222"/>
      <c r="AG6" s="222"/>
      <c r="AH6" s="222"/>
      <c r="AI6" s="222"/>
      <c r="AJ6" s="222"/>
      <c r="AK6" s="222"/>
      <c r="AL6" s="108"/>
      <c r="AM6" s="109"/>
      <c r="AN6" s="112"/>
      <c r="AO6" s="103"/>
      <c r="AP6" s="103"/>
      <c r="AQ6" s="68"/>
      <c r="AR6" s="68"/>
      <c r="AS6" s="68"/>
      <c r="AT6" s="68"/>
      <c r="AU6" s="68"/>
      <c r="AV6" s="68"/>
      <c r="AW6" s="68"/>
      <c r="AX6" s="68"/>
      <c r="AY6" s="68"/>
      <c r="AZ6" s="68"/>
    </row>
    <row r="7" spans="1:52" ht="19.5" customHeight="1" x14ac:dyDescent="0.25">
      <c r="A7" s="8" t="s">
        <v>13</v>
      </c>
      <c r="B7" s="9" t="s">
        <v>14</v>
      </c>
      <c r="C7" s="9"/>
      <c r="D7" s="10"/>
      <c r="E7" s="9"/>
      <c r="F7" s="9"/>
      <c r="G7" s="9"/>
      <c r="H7" s="11"/>
      <c r="I7" s="9"/>
      <c r="J7" s="12"/>
      <c r="K7" s="73"/>
      <c r="L7" s="73"/>
      <c r="M7" s="72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73"/>
      <c r="Z7" s="73"/>
      <c r="AA7" s="73"/>
      <c r="AB7" s="73"/>
      <c r="AC7" s="73"/>
      <c r="AD7" s="73"/>
      <c r="AE7" s="73"/>
      <c r="AF7" s="223"/>
      <c r="AG7" s="223"/>
      <c r="AH7" s="223"/>
      <c r="AI7" s="223"/>
      <c r="AJ7" s="223"/>
      <c r="AK7" s="223"/>
      <c r="AL7" s="73"/>
      <c r="AM7" s="73"/>
      <c r="AN7" s="74"/>
      <c r="AO7" s="75"/>
    </row>
    <row r="8" spans="1:52" s="19" customFormat="1" ht="19.899999999999999" customHeight="1" x14ac:dyDescent="0.25">
      <c r="A8" s="13"/>
      <c r="B8" s="10" t="s">
        <v>15</v>
      </c>
      <c r="C8" s="10" t="s">
        <v>16</v>
      </c>
      <c r="D8" s="14">
        <v>1</v>
      </c>
      <c r="E8" s="14">
        <v>1</v>
      </c>
      <c r="F8" s="15">
        <v>1</v>
      </c>
      <c r="G8" s="14"/>
      <c r="H8" s="14">
        <v>1</v>
      </c>
      <c r="I8" s="14"/>
      <c r="J8" s="14">
        <v>1</v>
      </c>
      <c r="K8" s="72"/>
      <c r="L8" s="72"/>
      <c r="M8" s="72"/>
      <c r="N8" s="72">
        <v>1</v>
      </c>
      <c r="O8" s="72"/>
      <c r="P8" s="72">
        <v>1</v>
      </c>
      <c r="Q8" s="72"/>
      <c r="R8" s="72">
        <v>1</v>
      </c>
      <c r="S8" s="72"/>
      <c r="T8" s="72">
        <v>1</v>
      </c>
      <c r="U8" s="72"/>
      <c r="V8" s="72">
        <v>1</v>
      </c>
      <c r="W8" s="72"/>
      <c r="X8" s="72">
        <v>1</v>
      </c>
      <c r="Y8" s="72"/>
      <c r="Z8" s="72"/>
      <c r="AA8" s="72"/>
      <c r="AB8" s="72"/>
      <c r="AC8" s="72">
        <f>N8</f>
        <v>1</v>
      </c>
      <c r="AD8" s="72">
        <f t="shared" ref="AD8:AE8" si="0">O8</f>
        <v>0</v>
      </c>
      <c r="AE8" s="72">
        <f t="shared" si="0"/>
        <v>1</v>
      </c>
      <c r="AF8" s="224">
        <v>1</v>
      </c>
      <c r="AG8" s="224">
        <v>1</v>
      </c>
      <c r="AH8" s="224">
        <v>1</v>
      </c>
      <c r="AI8" s="224">
        <v>1</v>
      </c>
      <c r="AJ8" s="224">
        <v>1</v>
      </c>
      <c r="AK8" s="224">
        <v>1</v>
      </c>
      <c r="AL8" s="72"/>
      <c r="AM8" s="72"/>
      <c r="AN8" s="76"/>
      <c r="AO8" s="77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</row>
    <row r="9" spans="1:52" s="29" customFormat="1" ht="20.45" customHeight="1" x14ac:dyDescent="0.25">
      <c r="A9" s="20"/>
      <c r="B9" s="21" t="s">
        <v>17</v>
      </c>
      <c r="C9" s="22"/>
      <c r="D9" s="23">
        <v>48194</v>
      </c>
      <c r="E9" s="23"/>
      <c r="F9" s="23">
        <v>37183</v>
      </c>
      <c r="G9" s="24"/>
      <c r="H9" s="25">
        <v>45720</v>
      </c>
      <c r="I9" s="26"/>
      <c r="J9" s="25">
        <f>J10*251</f>
        <v>45180</v>
      </c>
      <c r="K9" s="72"/>
      <c r="L9" s="72"/>
      <c r="M9" s="72"/>
      <c r="N9" s="72">
        <f>125*N10</f>
        <v>22500</v>
      </c>
      <c r="O9" s="72">
        <f>129*O10</f>
        <v>23220</v>
      </c>
      <c r="P9" s="72">
        <v>45720</v>
      </c>
      <c r="Q9" s="72"/>
      <c r="R9" s="72">
        <f>125*R10</f>
        <v>22500</v>
      </c>
      <c r="S9" s="72">
        <f>129*S10</f>
        <v>23220</v>
      </c>
      <c r="T9" s="72">
        <v>45720</v>
      </c>
      <c r="U9" s="72"/>
      <c r="V9" s="72">
        <f>125*V10</f>
        <v>22500</v>
      </c>
      <c r="W9" s="72">
        <f>129*W10</f>
        <v>23220</v>
      </c>
      <c r="X9" s="72">
        <v>45720</v>
      </c>
      <c r="Y9" s="72"/>
      <c r="Z9" s="72"/>
      <c r="AA9" s="72"/>
      <c r="AB9" s="72"/>
      <c r="AC9" s="72">
        <f t="shared" ref="AC9:AC72" si="1">N9</f>
        <v>22500</v>
      </c>
      <c r="AD9" s="72">
        <f t="shared" ref="AD9:AD72" si="2">O9</f>
        <v>23220</v>
      </c>
      <c r="AE9" s="72">
        <f t="shared" ref="AE9:AE72" si="3">P9</f>
        <v>45720</v>
      </c>
      <c r="AF9" s="225"/>
      <c r="AG9" s="225"/>
      <c r="AH9" s="225"/>
      <c r="AI9" s="225"/>
      <c r="AJ9" s="225"/>
      <c r="AK9" s="225"/>
      <c r="AL9" s="72"/>
      <c r="AM9" s="72"/>
      <c r="AN9" s="76"/>
      <c r="AO9" s="7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</row>
    <row r="10" spans="1:52" s="29" customFormat="1" ht="29.45" customHeight="1" x14ac:dyDescent="0.25">
      <c r="A10" s="20"/>
      <c r="B10" s="21" t="s">
        <v>18</v>
      </c>
      <c r="C10" s="22" t="s">
        <v>19</v>
      </c>
      <c r="D10" s="23">
        <v>192</v>
      </c>
      <c r="E10" s="65"/>
      <c r="F10" s="23">
        <v>149</v>
      </c>
      <c r="G10" s="24"/>
      <c r="H10" s="25">
        <v>180</v>
      </c>
      <c r="I10" s="26"/>
      <c r="J10" s="25">
        <v>180</v>
      </c>
      <c r="K10" s="72"/>
      <c r="L10" s="72"/>
      <c r="M10" s="72"/>
      <c r="N10" s="72">
        <v>180</v>
      </c>
      <c r="O10" s="72">
        <v>180</v>
      </c>
      <c r="P10" s="72">
        <v>180</v>
      </c>
      <c r="Q10" s="72"/>
      <c r="R10" s="72">
        <v>180</v>
      </c>
      <c r="S10" s="72">
        <v>180</v>
      </c>
      <c r="T10" s="72">
        <v>180</v>
      </c>
      <c r="U10" s="72"/>
      <c r="V10" s="72">
        <v>180</v>
      </c>
      <c r="W10" s="72">
        <v>180</v>
      </c>
      <c r="X10" s="72">
        <v>180</v>
      </c>
      <c r="Y10" s="72"/>
      <c r="Z10" s="72"/>
      <c r="AA10" s="72"/>
      <c r="AB10" s="72"/>
      <c r="AC10" s="72">
        <f t="shared" si="1"/>
        <v>180</v>
      </c>
      <c r="AD10" s="72">
        <f t="shared" si="2"/>
        <v>180</v>
      </c>
      <c r="AE10" s="72">
        <f t="shared" si="3"/>
        <v>180</v>
      </c>
      <c r="AF10" s="225"/>
      <c r="AG10" s="225"/>
      <c r="AH10" s="225"/>
      <c r="AI10" s="225"/>
      <c r="AJ10" s="225"/>
      <c r="AK10" s="225"/>
      <c r="AL10" s="72"/>
      <c r="AM10" s="72"/>
      <c r="AN10" s="76"/>
      <c r="AO10" s="79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</row>
    <row r="11" spans="1:52" s="29" customFormat="1" ht="25.15" customHeight="1" x14ac:dyDescent="0.25">
      <c r="A11" s="20"/>
      <c r="B11" s="21" t="s">
        <v>20</v>
      </c>
      <c r="C11" s="22" t="s">
        <v>16</v>
      </c>
      <c r="D11" s="25">
        <f>D12+D14+D16+D19</f>
        <v>24</v>
      </c>
      <c r="E11" s="14">
        <f>E12+E14+E16+E19</f>
        <v>0</v>
      </c>
      <c r="F11" s="25">
        <f>F12+F14+F16+F19</f>
        <v>24</v>
      </c>
      <c r="G11" s="26">
        <f t="shared" ref="G11:I11" si="4">G12+G14+G16+G19</f>
        <v>0</v>
      </c>
      <c r="H11" s="25">
        <v>24</v>
      </c>
      <c r="I11" s="26">
        <f t="shared" si="4"/>
        <v>0</v>
      </c>
      <c r="J11" s="25">
        <f t="shared" ref="J11:AM11" si="5">J12+J14+J16+J19</f>
        <v>24</v>
      </c>
      <c r="K11" s="72">
        <f t="shared" si="5"/>
        <v>0</v>
      </c>
      <c r="L11" s="72">
        <f>L12+L14+L16+L19</f>
        <v>0</v>
      </c>
      <c r="M11" s="72">
        <f t="shared" si="5"/>
        <v>0</v>
      </c>
      <c r="N11" s="72">
        <f t="shared" si="5"/>
        <v>0</v>
      </c>
      <c r="O11" s="72">
        <f t="shared" si="5"/>
        <v>0</v>
      </c>
      <c r="P11" s="72">
        <v>24</v>
      </c>
      <c r="Q11" s="72">
        <f t="shared" si="5"/>
        <v>0</v>
      </c>
      <c r="R11" s="72">
        <f t="shared" ref="R11:S11" si="6">R12+R14+R16+R19</f>
        <v>0</v>
      </c>
      <c r="S11" s="72">
        <f t="shared" si="6"/>
        <v>0</v>
      </c>
      <c r="T11" s="72">
        <v>24</v>
      </c>
      <c r="U11" s="72">
        <f t="shared" si="5"/>
        <v>0</v>
      </c>
      <c r="V11" s="72">
        <f t="shared" ref="V11:W11" si="7">V12+V14+V16+V19</f>
        <v>0</v>
      </c>
      <c r="W11" s="72">
        <f t="shared" si="7"/>
        <v>0</v>
      </c>
      <c r="X11" s="72">
        <v>24</v>
      </c>
      <c r="Y11" s="72">
        <f t="shared" si="5"/>
        <v>0</v>
      </c>
      <c r="Z11" s="72">
        <f t="shared" si="5"/>
        <v>0</v>
      </c>
      <c r="AA11" s="72">
        <f t="shared" si="5"/>
        <v>0</v>
      </c>
      <c r="AB11" s="72">
        <f t="shared" si="5"/>
        <v>0</v>
      </c>
      <c r="AC11" s="72">
        <f t="shared" si="1"/>
        <v>0</v>
      </c>
      <c r="AD11" s="72">
        <f t="shared" si="2"/>
        <v>0</v>
      </c>
      <c r="AE11" s="72">
        <f t="shared" si="3"/>
        <v>24</v>
      </c>
      <c r="AF11" s="225">
        <f>AF12+AF14+AF16+AF19</f>
        <v>0</v>
      </c>
      <c r="AG11" s="225">
        <f>AG12+AG14+AG16+AG19</f>
        <v>0</v>
      </c>
      <c r="AH11" s="225">
        <f>AF11+AG11</f>
        <v>0</v>
      </c>
      <c r="AI11" s="225">
        <f>AI12+AI14+AI16+AI19</f>
        <v>0</v>
      </c>
      <c r="AJ11" s="225">
        <f>AH11+AI11</f>
        <v>0</v>
      </c>
      <c r="AK11" s="225">
        <f>AE11-AJ11</f>
        <v>24</v>
      </c>
      <c r="AL11" s="72">
        <f t="shared" si="5"/>
        <v>0</v>
      </c>
      <c r="AM11" s="72">
        <f t="shared" si="5"/>
        <v>0</v>
      </c>
      <c r="AN11" s="76">
        <f>AN12+AN14+AN16+AN19</f>
        <v>0</v>
      </c>
      <c r="AO11" s="79"/>
      <c r="AP11" s="28"/>
      <c r="AQ11" s="28"/>
      <c r="AR11" s="28"/>
      <c r="AS11" s="28"/>
      <c r="AT11" s="28"/>
      <c r="AU11" s="28"/>
      <c r="AV11" s="28"/>
      <c r="AW11" s="28"/>
      <c r="AX11" s="28"/>
      <c r="AY11" s="28"/>
      <c r="AZ11" s="28"/>
    </row>
    <row r="12" spans="1:52" s="19" customFormat="1" ht="25.15" customHeight="1" x14ac:dyDescent="0.25">
      <c r="A12" s="31"/>
      <c r="B12" s="21" t="s">
        <v>21</v>
      </c>
      <c r="C12" s="21" t="s">
        <v>16</v>
      </c>
      <c r="D12" s="14">
        <v>24</v>
      </c>
      <c r="E12" s="14"/>
      <c r="F12" s="14">
        <v>24</v>
      </c>
      <c r="G12" s="32"/>
      <c r="H12" s="33">
        <v>24</v>
      </c>
      <c r="I12" s="33"/>
      <c r="J12" s="33">
        <v>24</v>
      </c>
      <c r="K12" s="72"/>
      <c r="L12" s="72"/>
      <c r="M12" s="72"/>
      <c r="N12" s="72"/>
      <c r="O12" s="72"/>
      <c r="P12" s="72">
        <v>4</v>
      </c>
      <c r="Q12" s="72"/>
      <c r="R12" s="72"/>
      <c r="S12" s="72"/>
      <c r="T12" s="72">
        <v>4</v>
      </c>
      <c r="U12" s="72"/>
      <c r="V12" s="72"/>
      <c r="W12" s="72"/>
      <c r="X12" s="72">
        <v>4</v>
      </c>
      <c r="Y12" s="72"/>
      <c r="Z12" s="72"/>
      <c r="AA12" s="72"/>
      <c r="AB12" s="72"/>
      <c r="AC12" s="72">
        <f t="shared" si="1"/>
        <v>0</v>
      </c>
      <c r="AD12" s="72">
        <f t="shared" si="2"/>
        <v>0</v>
      </c>
      <c r="AE12" s="72">
        <f t="shared" si="3"/>
        <v>4</v>
      </c>
      <c r="AF12" s="225"/>
      <c r="AG12" s="225"/>
      <c r="AH12" s="225">
        <f t="shared" ref="AH12:AH19" si="8">AF12+AG12</f>
        <v>0</v>
      </c>
      <c r="AI12" s="225"/>
      <c r="AJ12" s="225">
        <f t="shared" ref="AJ12:AJ19" si="9">AH12+AI12</f>
        <v>0</v>
      </c>
      <c r="AK12" s="225">
        <f t="shared" ref="AK12:AK19" si="10">AE12-AJ12</f>
        <v>4</v>
      </c>
      <c r="AL12" s="72"/>
      <c r="AM12" s="72"/>
      <c r="AN12" s="76"/>
      <c r="AO12" s="79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</row>
    <row r="13" spans="1:52" ht="25.15" hidden="1" customHeight="1" x14ac:dyDescent="0.25">
      <c r="A13" s="31"/>
      <c r="B13" s="21" t="s">
        <v>22</v>
      </c>
      <c r="C13" s="21" t="s">
        <v>16</v>
      </c>
      <c r="D13" s="32"/>
      <c r="E13" s="34"/>
      <c r="F13" s="32"/>
      <c r="G13" s="34"/>
      <c r="H13" s="33">
        <v>1</v>
      </c>
      <c r="I13" s="9"/>
      <c r="J13" s="33">
        <v>1</v>
      </c>
      <c r="K13" s="72"/>
      <c r="L13" s="72"/>
      <c r="M13" s="72"/>
      <c r="N13" s="72"/>
      <c r="O13" s="72"/>
      <c r="P13" s="72">
        <v>1</v>
      </c>
      <c r="Q13" s="72"/>
      <c r="R13" s="72"/>
      <c r="S13" s="72"/>
      <c r="T13" s="72">
        <v>1</v>
      </c>
      <c r="U13" s="72"/>
      <c r="V13" s="72"/>
      <c r="W13" s="72"/>
      <c r="X13" s="72">
        <v>1</v>
      </c>
      <c r="Y13" s="72"/>
      <c r="Z13" s="72"/>
      <c r="AA13" s="72"/>
      <c r="AB13" s="72"/>
      <c r="AC13" s="72">
        <f t="shared" si="1"/>
        <v>0</v>
      </c>
      <c r="AD13" s="72">
        <f t="shared" si="2"/>
        <v>0</v>
      </c>
      <c r="AE13" s="72">
        <f t="shared" si="3"/>
        <v>1</v>
      </c>
      <c r="AF13" s="225"/>
      <c r="AG13" s="225"/>
      <c r="AH13" s="225">
        <f t="shared" si="8"/>
        <v>0</v>
      </c>
      <c r="AI13" s="225"/>
      <c r="AJ13" s="225">
        <f t="shared" si="9"/>
        <v>0</v>
      </c>
      <c r="AK13" s="225">
        <f t="shared" si="10"/>
        <v>1</v>
      </c>
      <c r="AL13" s="72"/>
      <c r="AM13" s="72"/>
      <c r="AN13" s="76"/>
      <c r="AO13" s="79"/>
    </row>
    <row r="14" spans="1:52" s="40" customFormat="1" ht="25.15" hidden="1" customHeight="1" x14ac:dyDescent="0.25">
      <c r="A14" s="35"/>
      <c r="B14" s="36" t="s">
        <v>23</v>
      </c>
      <c r="C14" s="36" t="s">
        <v>16</v>
      </c>
      <c r="D14" s="14"/>
      <c r="E14" s="14"/>
      <c r="F14" s="14"/>
      <c r="G14" s="37"/>
      <c r="H14" s="17"/>
      <c r="I14" s="38"/>
      <c r="J14" s="17"/>
      <c r="K14" s="72"/>
      <c r="L14" s="72"/>
      <c r="M14" s="72"/>
      <c r="N14" s="72"/>
      <c r="O14" s="72"/>
      <c r="P14" s="72">
        <v>20</v>
      </c>
      <c r="Q14" s="72"/>
      <c r="R14" s="72"/>
      <c r="S14" s="72"/>
      <c r="T14" s="72">
        <v>20</v>
      </c>
      <c r="U14" s="72"/>
      <c r="V14" s="72"/>
      <c r="W14" s="72"/>
      <c r="X14" s="72">
        <v>20</v>
      </c>
      <c r="Y14" s="72"/>
      <c r="Z14" s="72"/>
      <c r="AA14" s="72"/>
      <c r="AB14" s="72"/>
      <c r="AC14" s="72">
        <f t="shared" si="1"/>
        <v>0</v>
      </c>
      <c r="AD14" s="72">
        <f t="shared" si="2"/>
        <v>0</v>
      </c>
      <c r="AE14" s="72">
        <f t="shared" si="3"/>
        <v>20</v>
      </c>
      <c r="AF14" s="225"/>
      <c r="AG14" s="225"/>
      <c r="AH14" s="225">
        <f t="shared" si="8"/>
        <v>0</v>
      </c>
      <c r="AI14" s="225"/>
      <c r="AJ14" s="225">
        <f t="shared" si="9"/>
        <v>0</v>
      </c>
      <c r="AK14" s="225">
        <f t="shared" si="10"/>
        <v>20</v>
      </c>
      <c r="AL14" s="72"/>
      <c r="AM14" s="72"/>
      <c r="AN14" s="76"/>
      <c r="AO14" s="79"/>
      <c r="AP14" s="39"/>
      <c r="AQ14" s="39"/>
      <c r="AR14" s="39"/>
      <c r="AS14" s="39"/>
      <c r="AT14" s="39"/>
      <c r="AU14" s="39"/>
      <c r="AV14" s="39"/>
      <c r="AW14" s="39"/>
      <c r="AX14" s="39"/>
      <c r="AY14" s="39"/>
      <c r="AZ14" s="39"/>
    </row>
    <row r="15" spans="1:52" ht="25.15" hidden="1" customHeight="1" x14ac:dyDescent="0.25">
      <c r="A15" s="8"/>
      <c r="B15" s="5" t="s">
        <v>24</v>
      </c>
      <c r="C15" s="5" t="s">
        <v>16</v>
      </c>
      <c r="D15" s="32"/>
      <c r="E15" s="34"/>
      <c r="F15" s="41"/>
      <c r="G15" s="34"/>
      <c r="H15" s="11"/>
      <c r="I15" s="9"/>
      <c r="J15" s="11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2">
        <f t="shared" si="1"/>
        <v>0</v>
      </c>
      <c r="AD15" s="72">
        <f t="shared" si="2"/>
        <v>0</v>
      </c>
      <c r="AE15" s="72">
        <f t="shared" si="3"/>
        <v>0</v>
      </c>
      <c r="AF15" s="225"/>
      <c r="AG15" s="225"/>
      <c r="AH15" s="225">
        <f t="shared" si="8"/>
        <v>0</v>
      </c>
      <c r="AI15" s="225"/>
      <c r="AJ15" s="225">
        <f t="shared" si="9"/>
        <v>0</v>
      </c>
      <c r="AK15" s="225">
        <f t="shared" si="10"/>
        <v>0</v>
      </c>
      <c r="AL15" s="72"/>
      <c r="AM15" s="72"/>
      <c r="AN15" s="76"/>
      <c r="AO15" s="79"/>
    </row>
    <row r="16" spans="1:52" s="19" customFormat="1" ht="25.15" hidden="1" customHeight="1" x14ac:dyDescent="0.25">
      <c r="A16" s="31"/>
      <c r="B16" s="21" t="s">
        <v>25</v>
      </c>
      <c r="C16" s="21" t="s">
        <v>16</v>
      </c>
      <c r="D16" s="10">
        <f>D17+D18</f>
        <v>0</v>
      </c>
      <c r="E16" s="10">
        <f>E17+E18</f>
        <v>0</v>
      </c>
      <c r="F16" s="42"/>
      <c r="G16" s="10">
        <f t="shared" ref="G16:I16" si="11">G17+G18</f>
        <v>0</v>
      </c>
      <c r="H16" s="43">
        <v>0</v>
      </c>
      <c r="I16" s="10">
        <f t="shared" si="11"/>
        <v>0</v>
      </c>
      <c r="J16" s="43">
        <f t="shared" ref="J16:AM16" si="12">J17+J18</f>
        <v>0</v>
      </c>
      <c r="K16" s="72">
        <f t="shared" si="12"/>
        <v>0</v>
      </c>
      <c r="L16" s="72">
        <f>L17+L18</f>
        <v>0</v>
      </c>
      <c r="M16" s="72">
        <f t="shared" si="12"/>
        <v>0</v>
      </c>
      <c r="N16" s="72">
        <f t="shared" si="12"/>
        <v>0</v>
      </c>
      <c r="O16" s="72">
        <f t="shared" si="12"/>
        <v>0</v>
      </c>
      <c r="P16" s="72">
        <v>0</v>
      </c>
      <c r="Q16" s="72">
        <f t="shared" si="12"/>
        <v>0</v>
      </c>
      <c r="R16" s="72">
        <f t="shared" ref="R16:S16" si="13">R17+R18</f>
        <v>0</v>
      </c>
      <c r="S16" s="72">
        <f t="shared" si="13"/>
        <v>0</v>
      </c>
      <c r="T16" s="72">
        <v>0</v>
      </c>
      <c r="U16" s="72">
        <f t="shared" si="12"/>
        <v>0</v>
      </c>
      <c r="V16" s="72">
        <f t="shared" ref="V16:W16" si="14">V17+V18</f>
        <v>0</v>
      </c>
      <c r="W16" s="72">
        <f t="shared" si="14"/>
        <v>0</v>
      </c>
      <c r="X16" s="72">
        <v>0</v>
      </c>
      <c r="Y16" s="72">
        <f t="shared" si="12"/>
        <v>0</v>
      </c>
      <c r="Z16" s="72">
        <f t="shared" si="12"/>
        <v>0</v>
      </c>
      <c r="AA16" s="72">
        <f t="shared" si="12"/>
        <v>0</v>
      </c>
      <c r="AB16" s="72">
        <f t="shared" si="12"/>
        <v>0</v>
      </c>
      <c r="AC16" s="72">
        <f t="shared" si="1"/>
        <v>0</v>
      </c>
      <c r="AD16" s="72">
        <f t="shared" si="2"/>
        <v>0</v>
      </c>
      <c r="AE16" s="72">
        <f t="shared" si="3"/>
        <v>0</v>
      </c>
      <c r="AF16" s="225">
        <f>AF17+AF18</f>
        <v>0</v>
      </c>
      <c r="AG16" s="225">
        <f>AG17+AG18</f>
        <v>0</v>
      </c>
      <c r="AH16" s="225">
        <f t="shared" si="8"/>
        <v>0</v>
      </c>
      <c r="AI16" s="225">
        <f>AI17+AI18</f>
        <v>0</v>
      </c>
      <c r="AJ16" s="225">
        <f t="shared" si="9"/>
        <v>0</v>
      </c>
      <c r="AK16" s="225">
        <f t="shared" si="10"/>
        <v>0</v>
      </c>
      <c r="AL16" s="72">
        <f t="shared" si="12"/>
        <v>0</v>
      </c>
      <c r="AM16" s="72">
        <f t="shared" si="12"/>
        <v>0</v>
      </c>
      <c r="AN16" s="76">
        <f>AN17+AN18</f>
        <v>0</v>
      </c>
      <c r="AO16" s="79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</row>
    <row r="17" spans="1:52" ht="25.15" hidden="1" customHeight="1" x14ac:dyDescent="0.25">
      <c r="A17" s="8"/>
      <c r="B17" s="5" t="s">
        <v>26</v>
      </c>
      <c r="C17" s="5" t="s">
        <v>16</v>
      </c>
      <c r="D17" s="32"/>
      <c r="E17" s="34"/>
      <c r="F17" s="41"/>
      <c r="G17" s="34"/>
      <c r="H17" s="11"/>
      <c r="I17" s="9"/>
      <c r="J17" s="11"/>
      <c r="K17" s="72"/>
      <c r="L17" s="72"/>
      <c r="M17" s="72"/>
      <c r="N17" s="72"/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2"/>
      <c r="AB17" s="72"/>
      <c r="AC17" s="72">
        <f t="shared" si="1"/>
        <v>0</v>
      </c>
      <c r="AD17" s="72">
        <f t="shared" si="2"/>
        <v>0</v>
      </c>
      <c r="AE17" s="72">
        <f t="shared" si="3"/>
        <v>0</v>
      </c>
      <c r="AF17" s="225"/>
      <c r="AG17" s="225"/>
      <c r="AH17" s="225">
        <f t="shared" si="8"/>
        <v>0</v>
      </c>
      <c r="AI17" s="225"/>
      <c r="AJ17" s="225">
        <f t="shared" si="9"/>
        <v>0</v>
      </c>
      <c r="AK17" s="225">
        <f t="shared" si="10"/>
        <v>0</v>
      </c>
      <c r="AL17" s="72"/>
      <c r="AM17" s="72"/>
      <c r="AN17" s="76"/>
      <c r="AO17" s="79"/>
    </row>
    <row r="18" spans="1:52" ht="25.15" hidden="1" customHeight="1" x14ac:dyDescent="0.25">
      <c r="A18" s="8"/>
      <c r="B18" s="5" t="s">
        <v>27</v>
      </c>
      <c r="C18" s="5" t="s">
        <v>16</v>
      </c>
      <c r="D18" s="32"/>
      <c r="E18" s="34"/>
      <c r="F18" s="41"/>
      <c r="G18" s="34"/>
      <c r="H18" s="11"/>
      <c r="I18" s="9"/>
      <c r="J18" s="11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2"/>
      <c r="AB18" s="72"/>
      <c r="AC18" s="72">
        <f t="shared" si="1"/>
        <v>0</v>
      </c>
      <c r="AD18" s="72">
        <f t="shared" si="2"/>
        <v>0</v>
      </c>
      <c r="AE18" s="72">
        <f t="shared" si="3"/>
        <v>0</v>
      </c>
      <c r="AF18" s="225"/>
      <c r="AG18" s="225"/>
      <c r="AH18" s="225">
        <f t="shared" si="8"/>
        <v>0</v>
      </c>
      <c r="AI18" s="225"/>
      <c r="AJ18" s="225">
        <f t="shared" si="9"/>
        <v>0</v>
      </c>
      <c r="AK18" s="225">
        <f t="shared" si="10"/>
        <v>0</v>
      </c>
      <c r="AL18" s="72"/>
      <c r="AM18" s="72"/>
      <c r="AN18" s="76"/>
      <c r="AO18" s="79"/>
    </row>
    <row r="19" spans="1:52" ht="25.15" hidden="1" customHeight="1" x14ac:dyDescent="0.25">
      <c r="A19" s="8"/>
      <c r="B19" s="5" t="s">
        <v>28</v>
      </c>
      <c r="C19" s="5" t="s">
        <v>16</v>
      </c>
      <c r="D19" s="15"/>
      <c r="E19" s="15"/>
      <c r="F19" s="44"/>
      <c r="G19" s="44"/>
      <c r="H19" s="42"/>
      <c r="I19" s="9"/>
      <c r="J19" s="42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2"/>
      <c r="AB19" s="72"/>
      <c r="AC19" s="72">
        <f t="shared" si="1"/>
        <v>0</v>
      </c>
      <c r="AD19" s="72">
        <f t="shared" si="2"/>
        <v>0</v>
      </c>
      <c r="AE19" s="72">
        <f t="shared" si="3"/>
        <v>0</v>
      </c>
      <c r="AF19" s="225"/>
      <c r="AG19" s="225"/>
      <c r="AH19" s="225">
        <f t="shared" si="8"/>
        <v>0</v>
      </c>
      <c r="AI19" s="225"/>
      <c r="AJ19" s="225">
        <f t="shared" si="9"/>
        <v>0</v>
      </c>
      <c r="AK19" s="225">
        <f t="shared" si="10"/>
        <v>0</v>
      </c>
      <c r="AL19" s="72"/>
      <c r="AM19" s="72"/>
      <c r="AN19" s="76"/>
      <c r="AO19" s="79"/>
    </row>
    <row r="20" spans="1:52" s="29" customFormat="1" ht="31.9" customHeight="1" x14ac:dyDescent="0.25">
      <c r="A20" s="20">
        <v>0</v>
      </c>
      <c r="B20" s="26" t="s">
        <v>29</v>
      </c>
      <c r="C20" s="22" t="s">
        <v>30</v>
      </c>
      <c r="D20" s="30">
        <f t="shared" ref="D20:I20" si="15">+D21+D209</f>
        <v>38087.260999999999</v>
      </c>
      <c r="E20" s="30">
        <f t="shared" si="15"/>
        <v>0</v>
      </c>
      <c r="F20" s="42">
        <f t="shared" si="15"/>
        <v>37927.160000000003</v>
      </c>
      <c r="G20" s="42">
        <f t="shared" ref="G20:AO20" si="16">+G21+G209</f>
        <v>0</v>
      </c>
      <c r="H20" s="42">
        <f t="shared" si="16"/>
        <v>38697.1</v>
      </c>
      <c r="I20" s="42">
        <f t="shared" si="16"/>
        <v>0</v>
      </c>
      <c r="J20" s="42">
        <f t="shared" si="16"/>
        <v>38697.1</v>
      </c>
      <c r="K20" s="42">
        <f t="shared" si="16"/>
        <v>0</v>
      </c>
      <c r="L20" s="42">
        <f t="shared" si="16"/>
        <v>0</v>
      </c>
      <c r="M20" s="42">
        <f t="shared" si="16"/>
        <v>0</v>
      </c>
      <c r="N20" s="42">
        <f t="shared" si="16"/>
        <v>24451.85</v>
      </c>
      <c r="O20" s="42">
        <f t="shared" si="16"/>
        <v>24451.85</v>
      </c>
      <c r="P20" s="42">
        <f t="shared" si="16"/>
        <v>48903.7</v>
      </c>
      <c r="Q20" s="42">
        <f t="shared" si="16"/>
        <v>0</v>
      </c>
      <c r="R20" s="42">
        <f t="shared" si="16"/>
        <v>27907.85</v>
      </c>
      <c r="S20" s="42">
        <f t="shared" si="16"/>
        <v>27907.85</v>
      </c>
      <c r="T20" s="42">
        <f t="shared" si="16"/>
        <v>55815.7</v>
      </c>
      <c r="U20" s="42">
        <f t="shared" si="16"/>
        <v>0</v>
      </c>
      <c r="V20" s="42">
        <f t="shared" si="16"/>
        <v>27907.85</v>
      </c>
      <c r="W20" s="42">
        <f t="shared" si="16"/>
        <v>27907.85</v>
      </c>
      <c r="X20" s="42">
        <f t="shared" si="16"/>
        <v>55815.7</v>
      </c>
      <c r="Y20" s="42">
        <f t="shared" si="16"/>
        <v>0</v>
      </c>
      <c r="Z20" s="42">
        <f t="shared" si="16"/>
        <v>0</v>
      </c>
      <c r="AA20" s="42">
        <f t="shared" si="16"/>
        <v>0</v>
      </c>
      <c r="AB20" s="42">
        <f t="shared" si="16"/>
        <v>0</v>
      </c>
      <c r="AC20" s="42">
        <f t="shared" si="16"/>
        <v>24451.85</v>
      </c>
      <c r="AD20" s="42">
        <f t="shared" si="16"/>
        <v>24451.85</v>
      </c>
      <c r="AE20" s="42">
        <f t="shared" si="16"/>
        <v>48903.7</v>
      </c>
      <c r="AF20" s="225">
        <f>AE20*0.25</f>
        <v>12225.924999999999</v>
      </c>
      <c r="AG20" s="225">
        <f>AH20-AF20</f>
        <v>12225.924999999999</v>
      </c>
      <c r="AH20" s="225">
        <f>AC20</f>
        <v>24451.85</v>
      </c>
      <c r="AI20" s="225">
        <f>AE20-AJ20</f>
        <v>36677.774999999994</v>
      </c>
      <c r="AJ20" s="225">
        <f>AE20*0.25</f>
        <v>12225.924999999999</v>
      </c>
      <c r="AK20" s="225">
        <f>AJ20+AI20</f>
        <v>48903.7</v>
      </c>
      <c r="AL20" s="42">
        <f t="shared" si="16"/>
        <v>0</v>
      </c>
      <c r="AM20" s="42">
        <f t="shared" si="16"/>
        <v>0</v>
      </c>
      <c r="AN20" s="42">
        <f t="shared" si="16"/>
        <v>0</v>
      </c>
      <c r="AO20" s="42">
        <f t="shared" si="16"/>
        <v>0</v>
      </c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</row>
    <row r="21" spans="1:52" s="29" customFormat="1" ht="25.15" customHeight="1" x14ac:dyDescent="0.25">
      <c r="A21" s="20">
        <v>0</v>
      </c>
      <c r="B21" s="26" t="s">
        <v>31</v>
      </c>
      <c r="C21" s="22" t="s">
        <v>30</v>
      </c>
      <c r="D21" s="30">
        <f t="shared" ref="D21:I21" si="17">+D22+D42+D126+D137+D144+D167+D184+D189</f>
        <v>38087.260999999999</v>
      </c>
      <c r="E21" s="30">
        <f t="shared" si="17"/>
        <v>0</v>
      </c>
      <c r="F21" s="42">
        <f t="shared" si="17"/>
        <v>37927.160000000003</v>
      </c>
      <c r="G21" s="42">
        <f t="shared" ref="G21:AO21" si="18">+G22+G42+G126+G137+G144+G167+G184+G189</f>
        <v>0</v>
      </c>
      <c r="H21" s="42">
        <f t="shared" si="18"/>
        <v>38697.1</v>
      </c>
      <c r="I21" s="42">
        <f t="shared" si="18"/>
        <v>0</v>
      </c>
      <c r="J21" s="42">
        <f t="shared" si="18"/>
        <v>38697.1</v>
      </c>
      <c r="K21" s="42">
        <f t="shared" si="18"/>
        <v>0</v>
      </c>
      <c r="L21" s="42">
        <f t="shared" si="18"/>
        <v>0</v>
      </c>
      <c r="M21" s="42">
        <f t="shared" si="18"/>
        <v>0</v>
      </c>
      <c r="N21" s="42">
        <f t="shared" si="18"/>
        <v>24451.85</v>
      </c>
      <c r="O21" s="42">
        <f t="shared" si="18"/>
        <v>24451.85</v>
      </c>
      <c r="P21" s="42">
        <f t="shared" si="18"/>
        <v>48903.7</v>
      </c>
      <c r="Q21" s="42">
        <f t="shared" si="18"/>
        <v>0</v>
      </c>
      <c r="R21" s="42">
        <f t="shared" si="18"/>
        <v>27907.85</v>
      </c>
      <c r="S21" s="42">
        <f t="shared" si="18"/>
        <v>27907.85</v>
      </c>
      <c r="T21" s="42">
        <f t="shared" si="18"/>
        <v>55815.7</v>
      </c>
      <c r="U21" s="42">
        <f t="shared" si="18"/>
        <v>0</v>
      </c>
      <c r="V21" s="42">
        <f t="shared" si="18"/>
        <v>27907.85</v>
      </c>
      <c r="W21" s="42">
        <f t="shared" si="18"/>
        <v>27907.85</v>
      </c>
      <c r="X21" s="42">
        <f t="shared" si="18"/>
        <v>55815.7</v>
      </c>
      <c r="Y21" s="42">
        <f t="shared" si="18"/>
        <v>0</v>
      </c>
      <c r="Z21" s="42">
        <f t="shared" si="18"/>
        <v>0</v>
      </c>
      <c r="AA21" s="42">
        <f t="shared" si="18"/>
        <v>0</v>
      </c>
      <c r="AB21" s="42">
        <f t="shared" si="18"/>
        <v>0</v>
      </c>
      <c r="AC21" s="42">
        <f t="shared" si="18"/>
        <v>24451.85</v>
      </c>
      <c r="AD21" s="42">
        <f t="shared" si="18"/>
        <v>24451.85</v>
      </c>
      <c r="AE21" s="42">
        <f t="shared" si="18"/>
        <v>48903.7</v>
      </c>
      <c r="AF21" s="225">
        <f t="shared" ref="AF21:AF84" si="19">AE21*0.25</f>
        <v>12225.924999999999</v>
      </c>
      <c r="AG21" s="225">
        <f t="shared" ref="AG21:AG84" si="20">AH21-AF21</f>
        <v>12225.924999999999</v>
      </c>
      <c r="AH21" s="225">
        <f t="shared" ref="AH21:AH84" si="21">AC21</f>
        <v>24451.85</v>
      </c>
      <c r="AI21" s="225">
        <f t="shared" ref="AI21:AI84" si="22">AE21-AJ21</f>
        <v>36677.774999999994</v>
      </c>
      <c r="AJ21" s="225">
        <f t="shared" ref="AJ21:AJ84" si="23">AE21*0.25</f>
        <v>12225.924999999999</v>
      </c>
      <c r="AK21" s="225">
        <f t="shared" ref="AK21:AK84" si="24">AJ21+AI21</f>
        <v>48903.7</v>
      </c>
      <c r="AL21" s="42">
        <f t="shared" si="18"/>
        <v>0</v>
      </c>
      <c r="AM21" s="42">
        <f t="shared" si="18"/>
        <v>0</v>
      </c>
      <c r="AN21" s="42">
        <f t="shared" si="18"/>
        <v>0</v>
      </c>
      <c r="AO21" s="42">
        <f t="shared" si="18"/>
        <v>0</v>
      </c>
      <c r="AP21" s="28"/>
      <c r="AQ21" s="28"/>
      <c r="AR21" s="28"/>
      <c r="AS21" s="28"/>
      <c r="AT21" s="28"/>
      <c r="AU21" s="28"/>
      <c r="AV21" s="28"/>
      <c r="AW21" s="28"/>
      <c r="AX21" s="28"/>
      <c r="AY21" s="28"/>
      <c r="AZ21" s="28"/>
    </row>
    <row r="22" spans="1:52" s="19" customFormat="1" ht="25.15" customHeight="1" x14ac:dyDescent="0.25">
      <c r="A22" s="31">
        <v>0</v>
      </c>
      <c r="B22" s="10" t="s">
        <v>32</v>
      </c>
      <c r="C22" s="21" t="s">
        <v>30</v>
      </c>
      <c r="D22" s="42">
        <f t="shared" ref="D22:I22" si="25">+D23+D38+D40</f>
        <v>34560</v>
      </c>
      <c r="E22" s="42">
        <f t="shared" si="25"/>
        <v>0</v>
      </c>
      <c r="F22" s="42">
        <f t="shared" si="25"/>
        <v>34560.000000000007</v>
      </c>
      <c r="G22" s="42">
        <f t="shared" ref="G22:AO22" si="26">+G23+G38+G40</f>
        <v>0</v>
      </c>
      <c r="H22" s="42">
        <f t="shared" si="26"/>
        <v>34721.4</v>
      </c>
      <c r="I22" s="42">
        <f t="shared" si="26"/>
        <v>0</v>
      </c>
      <c r="J22" s="42">
        <f t="shared" si="26"/>
        <v>34721.4</v>
      </c>
      <c r="K22" s="42">
        <f t="shared" si="26"/>
        <v>0</v>
      </c>
      <c r="L22" s="42">
        <f t="shared" si="26"/>
        <v>0</v>
      </c>
      <c r="M22" s="42">
        <f t="shared" si="26"/>
        <v>0</v>
      </c>
      <c r="N22" s="42">
        <f t="shared" si="26"/>
        <v>22464</v>
      </c>
      <c r="O22" s="42">
        <f t="shared" si="26"/>
        <v>22464</v>
      </c>
      <c r="P22" s="42">
        <f t="shared" si="26"/>
        <v>44928</v>
      </c>
      <c r="Q22" s="42">
        <f t="shared" si="26"/>
        <v>0</v>
      </c>
      <c r="R22" s="42">
        <f t="shared" si="26"/>
        <v>25920</v>
      </c>
      <c r="S22" s="42">
        <f t="shared" si="26"/>
        <v>25920</v>
      </c>
      <c r="T22" s="42">
        <f t="shared" si="26"/>
        <v>51840</v>
      </c>
      <c r="U22" s="42">
        <f t="shared" si="26"/>
        <v>0</v>
      </c>
      <c r="V22" s="42">
        <f t="shared" si="26"/>
        <v>25920</v>
      </c>
      <c r="W22" s="42">
        <f t="shared" si="26"/>
        <v>25920</v>
      </c>
      <c r="X22" s="42">
        <f t="shared" si="26"/>
        <v>51840</v>
      </c>
      <c r="Y22" s="42">
        <f t="shared" si="26"/>
        <v>0</v>
      </c>
      <c r="Z22" s="42">
        <f t="shared" si="26"/>
        <v>0</v>
      </c>
      <c r="AA22" s="42">
        <f t="shared" si="26"/>
        <v>0</v>
      </c>
      <c r="AB22" s="42">
        <f t="shared" si="26"/>
        <v>0</v>
      </c>
      <c r="AC22" s="42">
        <f t="shared" si="26"/>
        <v>22464</v>
      </c>
      <c r="AD22" s="42">
        <f t="shared" si="26"/>
        <v>22464</v>
      </c>
      <c r="AE22" s="42">
        <f t="shared" si="26"/>
        <v>44928</v>
      </c>
      <c r="AF22" s="225">
        <f t="shared" si="19"/>
        <v>11232</v>
      </c>
      <c r="AG22" s="225">
        <f t="shared" si="20"/>
        <v>11232</v>
      </c>
      <c r="AH22" s="225">
        <f t="shared" si="21"/>
        <v>22464</v>
      </c>
      <c r="AI22" s="225">
        <f t="shared" si="22"/>
        <v>33696</v>
      </c>
      <c r="AJ22" s="225">
        <f t="shared" si="23"/>
        <v>11232</v>
      </c>
      <c r="AK22" s="225">
        <f t="shared" si="24"/>
        <v>44928</v>
      </c>
      <c r="AL22" s="42">
        <f t="shared" si="26"/>
        <v>0</v>
      </c>
      <c r="AM22" s="42">
        <f t="shared" si="26"/>
        <v>0</v>
      </c>
      <c r="AN22" s="42">
        <f t="shared" si="26"/>
        <v>0</v>
      </c>
      <c r="AO22" s="42">
        <f t="shared" si="26"/>
        <v>0</v>
      </c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</row>
    <row r="23" spans="1:52" s="19" customFormat="1" ht="25.15" customHeight="1" x14ac:dyDescent="0.25">
      <c r="A23" s="31">
        <v>0</v>
      </c>
      <c r="B23" s="10" t="s">
        <v>33</v>
      </c>
      <c r="C23" s="21" t="s">
        <v>30</v>
      </c>
      <c r="D23" s="42">
        <f t="shared" ref="D23:I23" si="27">+D25+D34+D35+D36+D37</f>
        <v>34560</v>
      </c>
      <c r="E23" s="42">
        <f t="shared" si="27"/>
        <v>0</v>
      </c>
      <c r="F23" s="42">
        <f t="shared" si="27"/>
        <v>34560.000000000007</v>
      </c>
      <c r="G23" s="42">
        <f t="shared" ref="G23:AO23" si="28">+G25+G34+G35+G36+G37</f>
        <v>0</v>
      </c>
      <c r="H23" s="42">
        <f t="shared" si="28"/>
        <v>34721.4</v>
      </c>
      <c r="I23" s="42">
        <f t="shared" si="28"/>
        <v>0</v>
      </c>
      <c r="J23" s="42">
        <f t="shared" si="28"/>
        <v>34721.4</v>
      </c>
      <c r="K23" s="42">
        <f t="shared" si="28"/>
        <v>0</v>
      </c>
      <c r="L23" s="42">
        <f t="shared" si="28"/>
        <v>0</v>
      </c>
      <c r="M23" s="42">
        <f t="shared" si="28"/>
        <v>0</v>
      </c>
      <c r="N23" s="42">
        <f t="shared" si="28"/>
        <v>22464</v>
      </c>
      <c r="O23" s="42">
        <f t="shared" si="28"/>
        <v>22464</v>
      </c>
      <c r="P23" s="42">
        <f t="shared" si="28"/>
        <v>44928</v>
      </c>
      <c r="Q23" s="42">
        <f t="shared" si="28"/>
        <v>0</v>
      </c>
      <c r="R23" s="42">
        <f t="shared" si="28"/>
        <v>25920</v>
      </c>
      <c r="S23" s="42">
        <f t="shared" si="28"/>
        <v>25920</v>
      </c>
      <c r="T23" s="42">
        <f t="shared" si="28"/>
        <v>51840</v>
      </c>
      <c r="U23" s="42">
        <f t="shared" si="28"/>
        <v>0</v>
      </c>
      <c r="V23" s="42">
        <f t="shared" si="28"/>
        <v>25920</v>
      </c>
      <c r="W23" s="42">
        <f t="shared" si="28"/>
        <v>25920</v>
      </c>
      <c r="X23" s="42">
        <f t="shared" si="28"/>
        <v>51840</v>
      </c>
      <c r="Y23" s="42">
        <f t="shared" si="28"/>
        <v>0</v>
      </c>
      <c r="Z23" s="42">
        <f t="shared" si="28"/>
        <v>0</v>
      </c>
      <c r="AA23" s="42">
        <f t="shared" si="28"/>
        <v>0</v>
      </c>
      <c r="AB23" s="42">
        <f t="shared" si="28"/>
        <v>0</v>
      </c>
      <c r="AC23" s="42">
        <f t="shared" si="28"/>
        <v>22464</v>
      </c>
      <c r="AD23" s="42">
        <f t="shared" si="28"/>
        <v>22464</v>
      </c>
      <c r="AE23" s="42">
        <f t="shared" si="28"/>
        <v>44928</v>
      </c>
      <c r="AF23" s="225">
        <f t="shared" si="19"/>
        <v>11232</v>
      </c>
      <c r="AG23" s="225">
        <f t="shared" si="20"/>
        <v>11232</v>
      </c>
      <c r="AH23" s="225">
        <f t="shared" si="21"/>
        <v>22464</v>
      </c>
      <c r="AI23" s="225">
        <f t="shared" si="22"/>
        <v>33696</v>
      </c>
      <c r="AJ23" s="225">
        <f t="shared" si="23"/>
        <v>11232</v>
      </c>
      <c r="AK23" s="225">
        <f t="shared" si="24"/>
        <v>44928</v>
      </c>
      <c r="AL23" s="42">
        <f t="shared" si="28"/>
        <v>0</v>
      </c>
      <c r="AM23" s="42">
        <f t="shared" si="28"/>
        <v>0</v>
      </c>
      <c r="AN23" s="42">
        <f t="shared" si="28"/>
        <v>0</v>
      </c>
      <c r="AO23" s="42">
        <f t="shared" si="28"/>
        <v>0</v>
      </c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</row>
    <row r="24" spans="1:52" s="101" customFormat="1" ht="25.15" customHeight="1" x14ac:dyDescent="0.25">
      <c r="A24" s="98"/>
      <c r="B24" s="99" t="s">
        <v>34</v>
      </c>
      <c r="C24" s="99" t="s">
        <v>30</v>
      </c>
      <c r="D24" s="33">
        <f t="shared" ref="D24:AN24" si="29">D23*1000/12/D11</f>
        <v>120000</v>
      </c>
      <c r="E24" s="33" t="e">
        <f t="shared" si="29"/>
        <v>#DIV/0!</v>
      </c>
      <c r="F24" s="33">
        <f t="shared" si="29"/>
        <v>120000.00000000001</v>
      </c>
      <c r="G24" s="33" t="e">
        <f t="shared" ref="G24:AO24" si="30">G23*1000/12/G11</f>
        <v>#DIV/0!</v>
      </c>
      <c r="H24" s="33">
        <f t="shared" si="30"/>
        <v>120560.41666666667</v>
      </c>
      <c r="I24" s="33" t="e">
        <f t="shared" si="30"/>
        <v>#DIV/0!</v>
      </c>
      <c r="J24" s="33">
        <f t="shared" si="30"/>
        <v>120560.41666666667</v>
      </c>
      <c r="K24" s="33" t="e">
        <f t="shared" si="30"/>
        <v>#DIV/0!</v>
      </c>
      <c r="L24" s="33" t="e">
        <f t="shared" si="30"/>
        <v>#DIV/0!</v>
      </c>
      <c r="M24" s="33" t="e">
        <f t="shared" si="30"/>
        <v>#DIV/0!</v>
      </c>
      <c r="N24" s="33" t="e">
        <f t="shared" si="30"/>
        <v>#DIV/0!</v>
      </c>
      <c r="O24" s="33" t="e">
        <f t="shared" si="30"/>
        <v>#DIV/0!</v>
      </c>
      <c r="P24" s="33">
        <f t="shared" si="30"/>
        <v>156000</v>
      </c>
      <c r="Q24" s="33" t="e">
        <f t="shared" si="30"/>
        <v>#DIV/0!</v>
      </c>
      <c r="R24" s="33" t="e">
        <f t="shared" si="30"/>
        <v>#DIV/0!</v>
      </c>
      <c r="S24" s="33" t="e">
        <f t="shared" si="30"/>
        <v>#DIV/0!</v>
      </c>
      <c r="T24" s="33">
        <f t="shared" si="30"/>
        <v>180000</v>
      </c>
      <c r="U24" s="33" t="e">
        <f t="shared" si="30"/>
        <v>#DIV/0!</v>
      </c>
      <c r="V24" s="33" t="e">
        <f t="shared" si="30"/>
        <v>#DIV/0!</v>
      </c>
      <c r="W24" s="33" t="e">
        <f t="shared" si="30"/>
        <v>#DIV/0!</v>
      </c>
      <c r="X24" s="33">
        <f t="shared" si="30"/>
        <v>180000</v>
      </c>
      <c r="Y24" s="33" t="e">
        <f t="shared" si="30"/>
        <v>#DIV/0!</v>
      </c>
      <c r="Z24" s="33" t="e">
        <f t="shared" si="30"/>
        <v>#DIV/0!</v>
      </c>
      <c r="AA24" s="33" t="e">
        <f t="shared" si="30"/>
        <v>#DIV/0!</v>
      </c>
      <c r="AB24" s="33" t="e">
        <f t="shared" si="30"/>
        <v>#DIV/0!</v>
      </c>
      <c r="AC24" s="33" t="e">
        <f t="shared" si="30"/>
        <v>#DIV/0!</v>
      </c>
      <c r="AD24" s="33" t="e">
        <f t="shared" si="30"/>
        <v>#DIV/0!</v>
      </c>
      <c r="AE24" s="33">
        <f t="shared" si="30"/>
        <v>156000</v>
      </c>
      <c r="AF24" s="225">
        <f t="shared" si="19"/>
        <v>39000</v>
      </c>
      <c r="AG24" s="225" t="e">
        <f t="shared" si="20"/>
        <v>#DIV/0!</v>
      </c>
      <c r="AH24" s="225" t="e">
        <f t="shared" si="21"/>
        <v>#DIV/0!</v>
      </c>
      <c r="AI24" s="225">
        <f t="shared" si="22"/>
        <v>117000</v>
      </c>
      <c r="AJ24" s="225">
        <f t="shared" si="23"/>
        <v>39000</v>
      </c>
      <c r="AK24" s="225">
        <f t="shared" si="24"/>
        <v>156000</v>
      </c>
      <c r="AL24" s="33" t="e">
        <f t="shared" si="30"/>
        <v>#DIV/0!</v>
      </c>
      <c r="AM24" s="33" t="e">
        <f t="shared" si="30"/>
        <v>#DIV/0!</v>
      </c>
      <c r="AN24" s="33" t="e">
        <f t="shared" si="30"/>
        <v>#DIV/0!</v>
      </c>
      <c r="AO24" s="33" t="e">
        <f t="shared" si="30"/>
        <v>#DIV/0!</v>
      </c>
      <c r="AP24" s="100"/>
      <c r="AQ24" s="100"/>
      <c r="AR24" s="100"/>
      <c r="AS24" s="100"/>
      <c r="AT24" s="100"/>
      <c r="AU24" s="100"/>
      <c r="AV24" s="100"/>
      <c r="AW24" s="100"/>
      <c r="AX24" s="100"/>
      <c r="AY24" s="100"/>
      <c r="AZ24" s="100"/>
    </row>
    <row r="25" spans="1:52" s="29" customFormat="1" ht="25.15" customHeight="1" x14ac:dyDescent="0.25">
      <c r="A25" s="20">
        <v>4111</v>
      </c>
      <c r="B25" s="10" t="s">
        <v>35</v>
      </c>
      <c r="C25" s="22" t="s">
        <v>30</v>
      </c>
      <c r="D25" s="30">
        <f t="shared" ref="D25:AO25" si="31">D26+D28+D30+D33</f>
        <v>32560</v>
      </c>
      <c r="E25" s="30">
        <f t="shared" si="31"/>
        <v>0</v>
      </c>
      <c r="F25" s="42">
        <f t="shared" si="31"/>
        <v>34560.000000000007</v>
      </c>
      <c r="G25" s="42">
        <f t="shared" si="31"/>
        <v>0</v>
      </c>
      <c r="H25" s="42">
        <f t="shared" si="31"/>
        <v>34721.4</v>
      </c>
      <c r="I25" s="42">
        <f t="shared" si="31"/>
        <v>0</v>
      </c>
      <c r="J25" s="42">
        <f t="shared" si="31"/>
        <v>34721.4</v>
      </c>
      <c r="K25" s="42">
        <f t="shared" si="31"/>
        <v>0</v>
      </c>
      <c r="L25" s="42">
        <f t="shared" si="31"/>
        <v>0</v>
      </c>
      <c r="M25" s="42">
        <f t="shared" si="31"/>
        <v>0</v>
      </c>
      <c r="N25" s="42">
        <f t="shared" si="31"/>
        <v>22464</v>
      </c>
      <c r="O25" s="42">
        <f t="shared" si="31"/>
        <v>22464</v>
      </c>
      <c r="P25" s="42">
        <f t="shared" si="31"/>
        <v>44928</v>
      </c>
      <c r="Q25" s="42">
        <f t="shared" si="31"/>
        <v>0</v>
      </c>
      <c r="R25" s="42">
        <f t="shared" si="31"/>
        <v>25920</v>
      </c>
      <c r="S25" s="42">
        <f t="shared" si="31"/>
        <v>25920</v>
      </c>
      <c r="T25" s="42">
        <f t="shared" si="31"/>
        <v>51840</v>
      </c>
      <c r="U25" s="42">
        <f t="shared" si="31"/>
        <v>0</v>
      </c>
      <c r="V25" s="42">
        <f t="shared" si="31"/>
        <v>25920</v>
      </c>
      <c r="W25" s="42">
        <f t="shared" si="31"/>
        <v>25920</v>
      </c>
      <c r="X25" s="42">
        <f t="shared" si="31"/>
        <v>51840</v>
      </c>
      <c r="Y25" s="42">
        <f t="shared" si="31"/>
        <v>0</v>
      </c>
      <c r="Z25" s="42">
        <f t="shared" si="31"/>
        <v>0</v>
      </c>
      <c r="AA25" s="42">
        <f t="shared" si="31"/>
        <v>0</v>
      </c>
      <c r="AB25" s="42">
        <f t="shared" si="31"/>
        <v>0</v>
      </c>
      <c r="AC25" s="42">
        <f t="shared" si="31"/>
        <v>22464</v>
      </c>
      <c r="AD25" s="42">
        <f t="shared" si="31"/>
        <v>22464</v>
      </c>
      <c r="AE25" s="42">
        <f t="shared" si="31"/>
        <v>44928</v>
      </c>
      <c r="AF25" s="225">
        <f t="shared" si="19"/>
        <v>11232</v>
      </c>
      <c r="AG25" s="225">
        <f t="shared" si="20"/>
        <v>11232</v>
      </c>
      <c r="AH25" s="225">
        <f t="shared" si="21"/>
        <v>22464</v>
      </c>
      <c r="AI25" s="225">
        <f t="shared" si="22"/>
        <v>33696</v>
      </c>
      <c r="AJ25" s="225">
        <f t="shared" si="23"/>
        <v>11232</v>
      </c>
      <c r="AK25" s="225">
        <f t="shared" si="24"/>
        <v>44928</v>
      </c>
      <c r="AL25" s="42">
        <f t="shared" si="31"/>
        <v>0</v>
      </c>
      <c r="AM25" s="42">
        <f t="shared" si="31"/>
        <v>0</v>
      </c>
      <c r="AN25" s="42">
        <f t="shared" si="31"/>
        <v>0</v>
      </c>
      <c r="AO25" s="42">
        <f t="shared" si="31"/>
        <v>0</v>
      </c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</row>
    <row r="26" spans="1:52" s="19" customFormat="1" ht="25.15" customHeight="1" x14ac:dyDescent="0.25">
      <c r="A26" s="31"/>
      <c r="B26" s="21" t="s">
        <v>21</v>
      </c>
      <c r="C26" s="21" t="s">
        <v>30</v>
      </c>
      <c r="D26" s="44">
        <v>32560</v>
      </c>
      <c r="E26" s="44"/>
      <c r="F26" s="44">
        <v>34560.000000000007</v>
      </c>
      <c r="G26" s="44"/>
      <c r="H26" s="42">
        <v>6378.7</v>
      </c>
      <c r="I26" s="10"/>
      <c r="J26" s="42">
        <v>6378.7</v>
      </c>
      <c r="K26" s="72"/>
      <c r="L26" s="72"/>
      <c r="M26" s="72"/>
      <c r="N26" s="72">
        <f t="shared" ref="N21:N84" si="32">P26*0.5</f>
        <v>4041.2450000000003</v>
      </c>
      <c r="O26" s="72">
        <f t="shared" ref="O21:O84" si="33">P26-N26</f>
        <v>4041.2450000000003</v>
      </c>
      <c r="P26" s="72">
        <f>6217.3*1.3</f>
        <v>8082.4900000000007</v>
      </c>
      <c r="Q26" s="72"/>
      <c r="R26" s="72">
        <f t="shared" ref="R21:R84" si="34">T26*0.5</f>
        <v>4662.9750000000004</v>
      </c>
      <c r="S26" s="72">
        <f t="shared" ref="S21:S84" si="35">T26-R26</f>
        <v>4662.9750000000004</v>
      </c>
      <c r="T26" s="72">
        <f>6217.3*1.5</f>
        <v>9325.9500000000007</v>
      </c>
      <c r="U26" s="72"/>
      <c r="V26" s="72">
        <f t="shared" ref="V21:V84" si="36">X26*0.5</f>
        <v>4662.9750000000004</v>
      </c>
      <c r="W26" s="72">
        <f t="shared" ref="W21:W84" si="37">X26-V26</f>
        <v>4662.9750000000004</v>
      </c>
      <c r="X26" s="72">
        <f>6217.3*1.5</f>
        <v>9325.9500000000007</v>
      </c>
      <c r="Y26" s="72"/>
      <c r="Z26" s="72"/>
      <c r="AA26" s="72"/>
      <c r="AB26" s="72">
        <f>Z26+AA26</f>
        <v>0</v>
      </c>
      <c r="AC26" s="72">
        <f t="shared" si="1"/>
        <v>4041.2450000000003</v>
      </c>
      <c r="AD26" s="72">
        <f t="shared" si="2"/>
        <v>4041.2450000000003</v>
      </c>
      <c r="AE26" s="72">
        <f t="shared" si="3"/>
        <v>8082.4900000000007</v>
      </c>
      <c r="AF26" s="225">
        <f t="shared" si="19"/>
        <v>2020.6225000000002</v>
      </c>
      <c r="AG26" s="225">
        <f t="shared" si="20"/>
        <v>2020.6225000000002</v>
      </c>
      <c r="AH26" s="225">
        <f t="shared" si="21"/>
        <v>4041.2450000000003</v>
      </c>
      <c r="AI26" s="225">
        <f t="shared" si="22"/>
        <v>6061.8675000000003</v>
      </c>
      <c r="AJ26" s="225">
        <f t="shared" si="23"/>
        <v>2020.6225000000002</v>
      </c>
      <c r="AK26" s="225">
        <f t="shared" si="24"/>
        <v>8082.4900000000007</v>
      </c>
      <c r="AL26" s="72"/>
      <c r="AM26" s="72"/>
      <c r="AN26" s="76"/>
      <c r="AO26" s="79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</row>
    <row r="27" spans="1:52" s="19" customFormat="1" ht="25.15" hidden="1" customHeight="1" x14ac:dyDescent="0.25">
      <c r="A27" s="31"/>
      <c r="B27" s="21" t="s">
        <v>22</v>
      </c>
      <c r="C27" s="21" t="s">
        <v>30</v>
      </c>
      <c r="D27" s="44"/>
      <c r="E27" s="44"/>
      <c r="F27" s="44"/>
      <c r="G27" s="44"/>
      <c r="H27" s="42"/>
      <c r="I27" s="10"/>
      <c r="J27" s="42"/>
      <c r="K27" s="72"/>
      <c r="L27" s="72"/>
      <c r="M27" s="72"/>
      <c r="N27" s="72">
        <f t="shared" si="32"/>
        <v>80.7</v>
      </c>
      <c r="O27" s="72">
        <f t="shared" si="33"/>
        <v>80.7</v>
      </c>
      <c r="P27" s="72">
        <v>161.4</v>
      </c>
      <c r="Q27" s="72"/>
      <c r="R27" s="72">
        <f t="shared" si="34"/>
        <v>80.7</v>
      </c>
      <c r="S27" s="72">
        <f t="shared" si="35"/>
        <v>80.7</v>
      </c>
      <c r="T27" s="72">
        <v>161.4</v>
      </c>
      <c r="U27" s="72"/>
      <c r="V27" s="72">
        <f t="shared" si="36"/>
        <v>80.7</v>
      </c>
      <c r="W27" s="72">
        <f t="shared" si="37"/>
        <v>80.7</v>
      </c>
      <c r="X27" s="72">
        <v>161.4</v>
      </c>
      <c r="Y27" s="72"/>
      <c r="Z27" s="72"/>
      <c r="AA27" s="72"/>
      <c r="AB27" s="72">
        <f>Z27+AA27</f>
        <v>0</v>
      </c>
      <c r="AC27" s="72">
        <f t="shared" si="1"/>
        <v>80.7</v>
      </c>
      <c r="AD27" s="72">
        <f t="shared" si="2"/>
        <v>80.7</v>
      </c>
      <c r="AE27" s="72">
        <f t="shared" si="3"/>
        <v>161.4</v>
      </c>
      <c r="AF27" s="225">
        <f t="shared" si="19"/>
        <v>40.35</v>
      </c>
      <c r="AG27" s="225">
        <f t="shared" si="20"/>
        <v>40.35</v>
      </c>
      <c r="AH27" s="225">
        <f t="shared" si="21"/>
        <v>80.7</v>
      </c>
      <c r="AI27" s="225">
        <f t="shared" si="22"/>
        <v>121.05000000000001</v>
      </c>
      <c r="AJ27" s="225">
        <f t="shared" si="23"/>
        <v>40.35</v>
      </c>
      <c r="AK27" s="225">
        <f t="shared" si="24"/>
        <v>161.4</v>
      </c>
      <c r="AL27" s="72"/>
      <c r="AM27" s="72"/>
      <c r="AN27" s="76"/>
      <c r="AO27" s="79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</row>
    <row r="28" spans="1:52" s="19" customFormat="1" ht="25.15" customHeight="1" x14ac:dyDescent="0.25">
      <c r="A28" s="31"/>
      <c r="B28" s="21" t="s">
        <v>23</v>
      </c>
      <c r="C28" s="21" t="s">
        <v>30</v>
      </c>
      <c r="D28" s="44"/>
      <c r="E28" s="44"/>
      <c r="F28" s="44"/>
      <c r="G28" s="44"/>
      <c r="H28" s="42">
        <v>28342.7</v>
      </c>
      <c r="I28" s="45"/>
      <c r="J28" s="42">
        <v>28342.7</v>
      </c>
      <c r="K28" s="72"/>
      <c r="L28" s="72"/>
      <c r="M28" s="72"/>
      <c r="N28" s="72">
        <f t="shared" si="32"/>
        <v>18422.755000000001</v>
      </c>
      <c r="O28" s="72">
        <f t="shared" si="33"/>
        <v>18422.755000000001</v>
      </c>
      <c r="P28" s="72">
        <f>28342.7*1.3</f>
        <v>36845.51</v>
      </c>
      <c r="Q28" s="72"/>
      <c r="R28" s="72">
        <f t="shared" si="34"/>
        <v>21257.025000000001</v>
      </c>
      <c r="S28" s="72">
        <f t="shared" si="35"/>
        <v>21257.025000000001</v>
      </c>
      <c r="T28" s="72">
        <f>28342.7*1.5</f>
        <v>42514.05</v>
      </c>
      <c r="U28" s="72"/>
      <c r="V28" s="72">
        <f t="shared" si="36"/>
        <v>21257.025000000001</v>
      </c>
      <c r="W28" s="72">
        <f t="shared" si="37"/>
        <v>21257.025000000001</v>
      </c>
      <c r="X28" s="72">
        <f>28342.7*1.5</f>
        <v>42514.05</v>
      </c>
      <c r="Y28" s="72"/>
      <c r="Z28" s="72"/>
      <c r="AA28" s="72"/>
      <c r="AB28" s="72">
        <f>Z28+AA28</f>
        <v>0</v>
      </c>
      <c r="AC28" s="72">
        <f t="shared" si="1"/>
        <v>18422.755000000001</v>
      </c>
      <c r="AD28" s="72">
        <f t="shared" si="2"/>
        <v>18422.755000000001</v>
      </c>
      <c r="AE28" s="72">
        <f t="shared" si="3"/>
        <v>36845.51</v>
      </c>
      <c r="AF28" s="225">
        <f t="shared" si="19"/>
        <v>9211.3775000000005</v>
      </c>
      <c r="AG28" s="225">
        <f t="shared" si="20"/>
        <v>9211.3775000000005</v>
      </c>
      <c r="AH28" s="225">
        <f t="shared" si="21"/>
        <v>18422.755000000001</v>
      </c>
      <c r="AI28" s="225">
        <f t="shared" si="22"/>
        <v>27634.1325</v>
      </c>
      <c r="AJ28" s="225">
        <f t="shared" si="23"/>
        <v>9211.3775000000005</v>
      </c>
      <c r="AK28" s="225">
        <f t="shared" si="24"/>
        <v>36845.51</v>
      </c>
      <c r="AL28" s="72"/>
      <c r="AM28" s="72"/>
      <c r="AN28" s="76"/>
      <c r="AO28" s="79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</row>
    <row r="29" spans="1:52" s="19" customFormat="1" ht="25.15" hidden="1" customHeight="1" x14ac:dyDescent="0.25">
      <c r="A29" s="31"/>
      <c r="B29" s="21" t="s">
        <v>36</v>
      </c>
      <c r="C29" s="21" t="s">
        <v>30</v>
      </c>
      <c r="D29" s="46"/>
      <c r="E29" s="44"/>
      <c r="F29" s="44"/>
      <c r="G29" s="44"/>
      <c r="H29" s="42"/>
      <c r="I29" s="10"/>
      <c r="J29" s="42"/>
      <c r="K29" s="72"/>
      <c r="L29" s="72"/>
      <c r="M29" s="72"/>
      <c r="N29" s="72">
        <f t="shared" si="32"/>
        <v>0</v>
      </c>
      <c r="O29" s="72">
        <f t="shared" si="33"/>
        <v>0</v>
      </c>
      <c r="P29" s="72"/>
      <c r="Q29" s="72"/>
      <c r="R29" s="72">
        <f t="shared" si="34"/>
        <v>0</v>
      </c>
      <c r="S29" s="72">
        <f t="shared" si="35"/>
        <v>0</v>
      </c>
      <c r="T29" s="72"/>
      <c r="U29" s="72"/>
      <c r="V29" s="72">
        <f t="shared" si="36"/>
        <v>0</v>
      </c>
      <c r="W29" s="72">
        <f t="shared" si="37"/>
        <v>0</v>
      </c>
      <c r="X29" s="72"/>
      <c r="Y29" s="72"/>
      <c r="Z29" s="72"/>
      <c r="AA29" s="72"/>
      <c r="AB29" s="72">
        <f>Z29+AA29</f>
        <v>0</v>
      </c>
      <c r="AC29" s="72">
        <f t="shared" si="1"/>
        <v>0</v>
      </c>
      <c r="AD29" s="72">
        <f t="shared" si="2"/>
        <v>0</v>
      </c>
      <c r="AE29" s="72">
        <f t="shared" si="3"/>
        <v>0</v>
      </c>
      <c r="AF29" s="225">
        <f t="shared" si="19"/>
        <v>0</v>
      </c>
      <c r="AG29" s="225">
        <f t="shared" si="20"/>
        <v>0</v>
      </c>
      <c r="AH29" s="225">
        <f t="shared" si="21"/>
        <v>0</v>
      </c>
      <c r="AI29" s="225">
        <f t="shared" si="22"/>
        <v>0</v>
      </c>
      <c r="AJ29" s="225">
        <f t="shared" si="23"/>
        <v>0</v>
      </c>
      <c r="AK29" s="225">
        <f t="shared" si="24"/>
        <v>0</v>
      </c>
      <c r="AL29" s="72"/>
      <c r="AM29" s="72"/>
      <c r="AN29" s="76"/>
      <c r="AO29" s="79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</row>
    <row r="30" spans="1:52" s="19" customFormat="1" ht="25.15" hidden="1" customHeight="1" x14ac:dyDescent="0.25">
      <c r="A30" s="31"/>
      <c r="B30" s="21" t="s">
        <v>25</v>
      </c>
      <c r="C30" s="21" t="s">
        <v>30</v>
      </c>
      <c r="D30" s="42">
        <f t="shared" ref="D30:I30" si="38">D31+D32</f>
        <v>0</v>
      </c>
      <c r="E30" s="42">
        <f t="shared" si="38"/>
        <v>0</v>
      </c>
      <c r="F30" s="42">
        <f t="shared" si="38"/>
        <v>0</v>
      </c>
      <c r="G30" s="42">
        <f t="shared" si="38"/>
        <v>0</v>
      </c>
      <c r="H30" s="42">
        <v>0</v>
      </c>
      <c r="I30" s="10">
        <f t="shared" si="38"/>
        <v>0</v>
      </c>
      <c r="J30" s="42">
        <v>0</v>
      </c>
      <c r="K30" s="72">
        <f t="shared" ref="K30:AM30" si="39">K31+K32</f>
        <v>0</v>
      </c>
      <c r="L30" s="72">
        <f>L31+L32</f>
        <v>0</v>
      </c>
      <c r="M30" s="72">
        <f t="shared" si="39"/>
        <v>0</v>
      </c>
      <c r="N30" s="72">
        <f t="shared" si="32"/>
        <v>0</v>
      </c>
      <c r="O30" s="72">
        <f t="shared" si="33"/>
        <v>0</v>
      </c>
      <c r="P30" s="72">
        <v>0</v>
      </c>
      <c r="Q30" s="72">
        <f t="shared" si="39"/>
        <v>0</v>
      </c>
      <c r="R30" s="72">
        <f t="shared" si="34"/>
        <v>0</v>
      </c>
      <c r="S30" s="72">
        <f t="shared" si="35"/>
        <v>0</v>
      </c>
      <c r="T30" s="72">
        <v>0</v>
      </c>
      <c r="U30" s="72">
        <f t="shared" si="39"/>
        <v>0</v>
      </c>
      <c r="V30" s="72">
        <f t="shared" si="36"/>
        <v>0</v>
      </c>
      <c r="W30" s="72">
        <f t="shared" si="37"/>
        <v>0</v>
      </c>
      <c r="X30" s="72">
        <v>0</v>
      </c>
      <c r="Y30" s="72">
        <f t="shared" si="39"/>
        <v>0</v>
      </c>
      <c r="Z30" s="72">
        <f t="shared" si="39"/>
        <v>0</v>
      </c>
      <c r="AA30" s="72">
        <f t="shared" si="39"/>
        <v>0</v>
      </c>
      <c r="AB30" s="72">
        <f t="shared" si="39"/>
        <v>0</v>
      </c>
      <c r="AC30" s="72">
        <f t="shared" si="1"/>
        <v>0</v>
      </c>
      <c r="AD30" s="72">
        <f t="shared" si="2"/>
        <v>0</v>
      </c>
      <c r="AE30" s="72">
        <f t="shared" si="3"/>
        <v>0</v>
      </c>
      <c r="AF30" s="225">
        <f t="shared" si="19"/>
        <v>0</v>
      </c>
      <c r="AG30" s="225">
        <f t="shared" si="20"/>
        <v>0</v>
      </c>
      <c r="AH30" s="225">
        <f t="shared" si="21"/>
        <v>0</v>
      </c>
      <c r="AI30" s="225">
        <f t="shared" si="22"/>
        <v>0</v>
      </c>
      <c r="AJ30" s="225">
        <f t="shared" si="23"/>
        <v>0</v>
      </c>
      <c r="AK30" s="225">
        <f t="shared" si="24"/>
        <v>0</v>
      </c>
      <c r="AL30" s="72">
        <f t="shared" si="39"/>
        <v>0</v>
      </c>
      <c r="AM30" s="72">
        <f t="shared" si="39"/>
        <v>0</v>
      </c>
      <c r="AN30" s="76">
        <f>AN31+AN32</f>
        <v>0</v>
      </c>
      <c r="AO30" s="79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</row>
    <row r="31" spans="1:52" s="19" customFormat="1" ht="25.15" hidden="1" customHeight="1" x14ac:dyDescent="0.25">
      <c r="A31" s="31"/>
      <c r="B31" s="21" t="s">
        <v>26</v>
      </c>
      <c r="C31" s="21" t="s">
        <v>30</v>
      </c>
      <c r="D31" s="44"/>
      <c r="E31" s="44"/>
      <c r="F31" s="44"/>
      <c r="G31" s="44"/>
      <c r="H31" s="42"/>
      <c r="I31" s="10"/>
      <c r="J31" s="42"/>
      <c r="K31" s="72"/>
      <c r="L31" s="72"/>
      <c r="M31" s="72"/>
      <c r="N31" s="72">
        <f t="shared" si="32"/>
        <v>0</v>
      </c>
      <c r="O31" s="72">
        <f t="shared" si="33"/>
        <v>0</v>
      </c>
      <c r="P31" s="72"/>
      <c r="Q31" s="72"/>
      <c r="R31" s="72">
        <f t="shared" si="34"/>
        <v>0</v>
      </c>
      <c r="S31" s="72">
        <f t="shared" si="35"/>
        <v>0</v>
      </c>
      <c r="T31" s="72"/>
      <c r="U31" s="72"/>
      <c r="V31" s="72">
        <f t="shared" si="36"/>
        <v>0</v>
      </c>
      <c r="W31" s="72">
        <f t="shared" si="37"/>
        <v>0</v>
      </c>
      <c r="X31" s="72"/>
      <c r="Y31" s="72"/>
      <c r="Z31" s="72"/>
      <c r="AA31" s="72"/>
      <c r="AB31" s="72">
        <f>Z31+AA31</f>
        <v>0</v>
      </c>
      <c r="AC31" s="72">
        <f t="shared" si="1"/>
        <v>0</v>
      </c>
      <c r="AD31" s="72">
        <f t="shared" si="2"/>
        <v>0</v>
      </c>
      <c r="AE31" s="72">
        <f t="shared" si="3"/>
        <v>0</v>
      </c>
      <c r="AF31" s="225">
        <f t="shared" si="19"/>
        <v>0</v>
      </c>
      <c r="AG31" s="225">
        <f t="shared" si="20"/>
        <v>0</v>
      </c>
      <c r="AH31" s="225">
        <f t="shared" si="21"/>
        <v>0</v>
      </c>
      <c r="AI31" s="225">
        <f t="shared" si="22"/>
        <v>0</v>
      </c>
      <c r="AJ31" s="225">
        <f t="shared" si="23"/>
        <v>0</v>
      </c>
      <c r="AK31" s="225">
        <f t="shared" si="24"/>
        <v>0</v>
      </c>
      <c r="AL31" s="72"/>
      <c r="AM31" s="72"/>
      <c r="AN31" s="76"/>
      <c r="AO31" s="79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</row>
    <row r="32" spans="1:52" s="19" customFormat="1" ht="25.15" hidden="1" customHeight="1" x14ac:dyDescent="0.25">
      <c r="A32" s="31"/>
      <c r="B32" s="21" t="s">
        <v>37</v>
      </c>
      <c r="C32" s="21" t="s">
        <v>30</v>
      </c>
      <c r="D32" s="44"/>
      <c r="E32" s="44"/>
      <c r="F32" s="44"/>
      <c r="G32" s="44"/>
      <c r="H32" s="42"/>
      <c r="I32" s="10"/>
      <c r="J32" s="42"/>
      <c r="K32" s="72"/>
      <c r="L32" s="72"/>
      <c r="M32" s="72"/>
      <c r="N32" s="72">
        <f t="shared" si="32"/>
        <v>0</v>
      </c>
      <c r="O32" s="72">
        <f t="shared" si="33"/>
        <v>0</v>
      </c>
      <c r="P32" s="72"/>
      <c r="Q32" s="72"/>
      <c r="R32" s="72">
        <f t="shared" si="34"/>
        <v>0</v>
      </c>
      <c r="S32" s="72">
        <f t="shared" si="35"/>
        <v>0</v>
      </c>
      <c r="T32" s="72"/>
      <c r="U32" s="72"/>
      <c r="V32" s="72">
        <f t="shared" si="36"/>
        <v>0</v>
      </c>
      <c r="W32" s="72">
        <f t="shared" si="37"/>
        <v>0</v>
      </c>
      <c r="X32" s="72"/>
      <c r="Y32" s="72"/>
      <c r="Z32" s="72"/>
      <c r="AA32" s="72"/>
      <c r="AB32" s="72">
        <f>Z32+AA32</f>
        <v>0</v>
      </c>
      <c r="AC32" s="72">
        <f t="shared" si="1"/>
        <v>0</v>
      </c>
      <c r="AD32" s="72">
        <f t="shared" si="2"/>
        <v>0</v>
      </c>
      <c r="AE32" s="72">
        <f t="shared" si="3"/>
        <v>0</v>
      </c>
      <c r="AF32" s="225">
        <f t="shared" si="19"/>
        <v>0</v>
      </c>
      <c r="AG32" s="225">
        <f t="shared" si="20"/>
        <v>0</v>
      </c>
      <c r="AH32" s="225">
        <f t="shared" si="21"/>
        <v>0</v>
      </c>
      <c r="AI32" s="225">
        <f t="shared" si="22"/>
        <v>0</v>
      </c>
      <c r="AJ32" s="225">
        <f t="shared" si="23"/>
        <v>0</v>
      </c>
      <c r="AK32" s="225">
        <f t="shared" si="24"/>
        <v>0</v>
      </c>
      <c r="AL32" s="72"/>
      <c r="AM32" s="72"/>
      <c r="AN32" s="76"/>
      <c r="AO32" s="79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</row>
    <row r="33" spans="1:52" s="19" customFormat="1" ht="25.15" hidden="1" customHeight="1" x14ac:dyDescent="0.25">
      <c r="A33" s="31"/>
      <c r="B33" s="21" t="s">
        <v>28</v>
      </c>
      <c r="C33" s="21" t="s">
        <v>30</v>
      </c>
      <c r="D33" s="44"/>
      <c r="E33" s="44"/>
      <c r="F33" s="44"/>
      <c r="G33" s="44"/>
      <c r="H33" s="42"/>
      <c r="I33" s="10"/>
      <c r="J33" s="42"/>
      <c r="K33" s="72"/>
      <c r="L33" s="72"/>
      <c r="M33" s="72"/>
      <c r="N33" s="72">
        <f t="shared" si="32"/>
        <v>0</v>
      </c>
      <c r="O33" s="72">
        <f t="shared" si="33"/>
        <v>0</v>
      </c>
      <c r="P33" s="72"/>
      <c r="Q33" s="72"/>
      <c r="R33" s="72">
        <f t="shared" si="34"/>
        <v>0</v>
      </c>
      <c r="S33" s="72">
        <f t="shared" si="35"/>
        <v>0</v>
      </c>
      <c r="T33" s="72"/>
      <c r="U33" s="72"/>
      <c r="V33" s="72">
        <f t="shared" si="36"/>
        <v>0</v>
      </c>
      <c r="W33" s="72">
        <f t="shared" si="37"/>
        <v>0</v>
      </c>
      <c r="X33" s="72"/>
      <c r="Y33" s="72"/>
      <c r="Z33" s="72"/>
      <c r="AA33" s="72"/>
      <c r="AB33" s="72">
        <f>Z33+AA33</f>
        <v>0</v>
      </c>
      <c r="AC33" s="72">
        <f t="shared" si="1"/>
        <v>0</v>
      </c>
      <c r="AD33" s="72">
        <f t="shared" si="2"/>
        <v>0</v>
      </c>
      <c r="AE33" s="72">
        <f t="shared" si="3"/>
        <v>0</v>
      </c>
      <c r="AF33" s="225">
        <f t="shared" si="19"/>
        <v>0</v>
      </c>
      <c r="AG33" s="225">
        <f t="shared" si="20"/>
        <v>0</v>
      </c>
      <c r="AH33" s="225">
        <f t="shared" si="21"/>
        <v>0</v>
      </c>
      <c r="AI33" s="225">
        <f t="shared" si="22"/>
        <v>0</v>
      </c>
      <c r="AJ33" s="225">
        <f t="shared" si="23"/>
        <v>0</v>
      </c>
      <c r="AK33" s="225">
        <f t="shared" si="24"/>
        <v>0</v>
      </c>
      <c r="AL33" s="72"/>
      <c r="AM33" s="72"/>
      <c r="AN33" s="76"/>
      <c r="AO33" s="79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</row>
    <row r="34" spans="1:52" s="29" customFormat="1" ht="25.15" customHeight="1" x14ac:dyDescent="0.25">
      <c r="A34" s="20">
        <v>4112</v>
      </c>
      <c r="B34" s="10" t="s">
        <v>38</v>
      </c>
      <c r="C34" s="22" t="s">
        <v>30</v>
      </c>
      <c r="D34" s="47">
        <v>2000</v>
      </c>
      <c r="E34" s="47"/>
      <c r="F34" s="47">
        <v>0</v>
      </c>
      <c r="G34" s="47"/>
      <c r="H34" s="30"/>
      <c r="I34" s="26"/>
      <c r="J34" s="30"/>
      <c r="K34" s="72"/>
      <c r="L34" s="72"/>
      <c r="M34" s="72"/>
      <c r="N34" s="72">
        <f t="shared" si="32"/>
        <v>0</v>
      </c>
      <c r="O34" s="72">
        <f t="shared" si="33"/>
        <v>0</v>
      </c>
      <c r="P34" s="72"/>
      <c r="Q34" s="72"/>
      <c r="R34" s="72">
        <f t="shared" si="34"/>
        <v>0</v>
      </c>
      <c r="S34" s="72">
        <f t="shared" si="35"/>
        <v>0</v>
      </c>
      <c r="T34" s="72"/>
      <c r="U34" s="72"/>
      <c r="V34" s="72">
        <f t="shared" si="36"/>
        <v>0</v>
      </c>
      <c r="W34" s="72">
        <f t="shared" si="37"/>
        <v>0</v>
      </c>
      <c r="X34" s="72"/>
      <c r="Y34" s="72"/>
      <c r="Z34" s="72"/>
      <c r="AA34" s="72"/>
      <c r="AB34" s="72"/>
      <c r="AC34" s="72">
        <f t="shared" si="1"/>
        <v>0</v>
      </c>
      <c r="AD34" s="72">
        <f t="shared" si="2"/>
        <v>0</v>
      </c>
      <c r="AE34" s="72">
        <f t="shared" si="3"/>
        <v>0</v>
      </c>
      <c r="AF34" s="225">
        <f t="shared" si="19"/>
        <v>0</v>
      </c>
      <c r="AG34" s="225">
        <f t="shared" si="20"/>
        <v>0</v>
      </c>
      <c r="AH34" s="225">
        <f t="shared" si="21"/>
        <v>0</v>
      </c>
      <c r="AI34" s="225">
        <f t="shared" si="22"/>
        <v>0</v>
      </c>
      <c r="AJ34" s="225">
        <f t="shared" si="23"/>
        <v>0</v>
      </c>
      <c r="AK34" s="225">
        <f t="shared" si="24"/>
        <v>0</v>
      </c>
      <c r="AL34" s="72"/>
      <c r="AM34" s="72"/>
      <c r="AN34" s="76"/>
      <c r="AO34" s="79"/>
      <c r="AP34" s="28"/>
      <c r="AQ34" s="28"/>
      <c r="AR34" s="28"/>
      <c r="AS34" s="28"/>
      <c r="AT34" s="28"/>
      <c r="AU34" s="28"/>
      <c r="AV34" s="28"/>
      <c r="AW34" s="28"/>
      <c r="AX34" s="28"/>
      <c r="AY34" s="28"/>
      <c r="AZ34" s="28"/>
    </row>
    <row r="35" spans="1:52" s="19" customFormat="1" ht="25.15" hidden="1" customHeight="1" x14ac:dyDescent="0.25">
      <c r="A35" s="31">
        <v>4113</v>
      </c>
      <c r="B35" s="10" t="s">
        <v>39</v>
      </c>
      <c r="C35" s="21" t="s">
        <v>30</v>
      </c>
      <c r="D35" s="44"/>
      <c r="E35" s="44"/>
      <c r="F35" s="44"/>
      <c r="G35" s="44"/>
      <c r="H35" s="42"/>
      <c r="I35" s="10"/>
      <c r="J35" s="42"/>
      <c r="K35" s="72"/>
      <c r="L35" s="72"/>
      <c r="M35" s="72"/>
      <c r="N35" s="72">
        <f t="shared" si="32"/>
        <v>0</v>
      </c>
      <c r="O35" s="72">
        <f t="shared" si="33"/>
        <v>0</v>
      </c>
      <c r="P35" s="72"/>
      <c r="Q35" s="72"/>
      <c r="R35" s="72">
        <f t="shared" si="34"/>
        <v>0</v>
      </c>
      <c r="S35" s="72">
        <f t="shared" si="35"/>
        <v>0</v>
      </c>
      <c r="T35" s="72"/>
      <c r="U35" s="72"/>
      <c r="V35" s="72">
        <f t="shared" si="36"/>
        <v>0</v>
      </c>
      <c r="W35" s="72">
        <f t="shared" si="37"/>
        <v>0</v>
      </c>
      <c r="X35" s="72"/>
      <c r="Y35" s="72"/>
      <c r="Z35" s="72"/>
      <c r="AA35" s="72"/>
      <c r="AB35" s="72"/>
      <c r="AC35" s="72">
        <f t="shared" si="1"/>
        <v>0</v>
      </c>
      <c r="AD35" s="72">
        <f t="shared" si="2"/>
        <v>0</v>
      </c>
      <c r="AE35" s="72">
        <f t="shared" si="3"/>
        <v>0</v>
      </c>
      <c r="AF35" s="225">
        <f t="shared" si="19"/>
        <v>0</v>
      </c>
      <c r="AG35" s="225">
        <f t="shared" si="20"/>
        <v>0</v>
      </c>
      <c r="AH35" s="225">
        <f t="shared" si="21"/>
        <v>0</v>
      </c>
      <c r="AI35" s="225">
        <f t="shared" si="22"/>
        <v>0</v>
      </c>
      <c r="AJ35" s="225">
        <f t="shared" si="23"/>
        <v>0</v>
      </c>
      <c r="AK35" s="225">
        <f t="shared" si="24"/>
        <v>0</v>
      </c>
      <c r="AL35" s="72"/>
      <c r="AM35" s="72"/>
      <c r="AN35" s="76"/>
      <c r="AO35" s="79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</row>
    <row r="36" spans="1:52" s="19" customFormat="1" ht="25.15" hidden="1" customHeight="1" x14ac:dyDescent="0.25">
      <c r="A36" s="31">
        <v>4114</v>
      </c>
      <c r="B36" s="10" t="s">
        <v>40</v>
      </c>
      <c r="C36" s="21" t="s">
        <v>30</v>
      </c>
      <c r="D36" s="44"/>
      <c r="E36" s="44"/>
      <c r="F36" s="44"/>
      <c r="G36" s="44"/>
      <c r="H36" s="42"/>
      <c r="I36" s="10"/>
      <c r="J36" s="42"/>
      <c r="K36" s="72"/>
      <c r="L36" s="72"/>
      <c r="M36" s="72"/>
      <c r="N36" s="72">
        <f t="shared" si="32"/>
        <v>0</v>
      </c>
      <c r="O36" s="72">
        <f t="shared" si="33"/>
        <v>0</v>
      </c>
      <c r="P36" s="72"/>
      <c r="Q36" s="72"/>
      <c r="R36" s="72">
        <f t="shared" si="34"/>
        <v>0</v>
      </c>
      <c r="S36" s="72">
        <f t="shared" si="35"/>
        <v>0</v>
      </c>
      <c r="T36" s="72"/>
      <c r="U36" s="72"/>
      <c r="V36" s="72">
        <f t="shared" si="36"/>
        <v>0</v>
      </c>
      <c r="W36" s="72">
        <f t="shared" si="37"/>
        <v>0</v>
      </c>
      <c r="X36" s="72"/>
      <c r="Y36" s="72"/>
      <c r="Z36" s="72"/>
      <c r="AA36" s="72"/>
      <c r="AB36" s="72"/>
      <c r="AC36" s="72">
        <f t="shared" si="1"/>
        <v>0</v>
      </c>
      <c r="AD36" s="72">
        <f t="shared" si="2"/>
        <v>0</v>
      </c>
      <c r="AE36" s="72">
        <f t="shared" si="3"/>
        <v>0</v>
      </c>
      <c r="AF36" s="225">
        <f t="shared" si="19"/>
        <v>0</v>
      </c>
      <c r="AG36" s="225">
        <f t="shared" si="20"/>
        <v>0</v>
      </c>
      <c r="AH36" s="225">
        <f t="shared" si="21"/>
        <v>0</v>
      </c>
      <c r="AI36" s="225">
        <f t="shared" si="22"/>
        <v>0</v>
      </c>
      <c r="AJ36" s="225">
        <f t="shared" si="23"/>
        <v>0</v>
      </c>
      <c r="AK36" s="225">
        <f t="shared" si="24"/>
        <v>0</v>
      </c>
      <c r="AL36" s="72"/>
      <c r="AM36" s="72"/>
      <c r="AN36" s="76"/>
      <c r="AO36" s="79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</row>
    <row r="37" spans="1:52" s="19" customFormat="1" ht="25.15" hidden="1" customHeight="1" x14ac:dyDescent="0.25">
      <c r="A37" s="31">
        <v>4115</v>
      </c>
      <c r="B37" s="10" t="s">
        <v>41</v>
      </c>
      <c r="C37" s="21" t="s">
        <v>30</v>
      </c>
      <c r="D37" s="44"/>
      <c r="E37" s="44"/>
      <c r="F37" s="44"/>
      <c r="G37" s="44"/>
      <c r="H37" s="42"/>
      <c r="I37" s="10"/>
      <c r="J37" s="42"/>
      <c r="K37" s="72"/>
      <c r="L37" s="72"/>
      <c r="M37" s="72"/>
      <c r="N37" s="72">
        <f t="shared" si="32"/>
        <v>0</v>
      </c>
      <c r="O37" s="72">
        <f t="shared" si="33"/>
        <v>0</v>
      </c>
      <c r="P37" s="72"/>
      <c r="Q37" s="72"/>
      <c r="R37" s="72">
        <f t="shared" si="34"/>
        <v>0</v>
      </c>
      <c r="S37" s="72">
        <f t="shared" si="35"/>
        <v>0</v>
      </c>
      <c r="T37" s="72"/>
      <c r="U37" s="72"/>
      <c r="V37" s="72">
        <f t="shared" si="36"/>
        <v>0</v>
      </c>
      <c r="W37" s="72">
        <f t="shared" si="37"/>
        <v>0</v>
      </c>
      <c r="X37" s="72"/>
      <c r="Y37" s="72"/>
      <c r="Z37" s="72"/>
      <c r="AA37" s="72"/>
      <c r="AB37" s="72"/>
      <c r="AC37" s="72">
        <f t="shared" si="1"/>
        <v>0</v>
      </c>
      <c r="AD37" s="72">
        <f t="shared" si="2"/>
        <v>0</v>
      </c>
      <c r="AE37" s="72">
        <f t="shared" si="3"/>
        <v>0</v>
      </c>
      <c r="AF37" s="225">
        <f t="shared" si="19"/>
        <v>0</v>
      </c>
      <c r="AG37" s="225">
        <f t="shared" si="20"/>
        <v>0</v>
      </c>
      <c r="AH37" s="225">
        <f t="shared" si="21"/>
        <v>0</v>
      </c>
      <c r="AI37" s="225">
        <f t="shared" si="22"/>
        <v>0</v>
      </c>
      <c r="AJ37" s="225">
        <f t="shared" si="23"/>
        <v>0</v>
      </c>
      <c r="AK37" s="225">
        <f t="shared" si="24"/>
        <v>0</v>
      </c>
      <c r="AL37" s="72"/>
      <c r="AM37" s="72"/>
      <c r="AN37" s="76"/>
      <c r="AO37" s="79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</row>
    <row r="38" spans="1:52" s="19" customFormat="1" ht="25.15" hidden="1" customHeight="1" x14ac:dyDescent="0.25">
      <c r="A38" s="31">
        <v>0</v>
      </c>
      <c r="B38" s="10" t="s">
        <v>42</v>
      </c>
      <c r="C38" s="21" t="s">
        <v>30</v>
      </c>
      <c r="D38" s="42">
        <f>+D39</f>
        <v>0</v>
      </c>
      <c r="E38" s="42">
        <f t="shared" ref="E38:AN38" si="40">+E39</f>
        <v>0</v>
      </c>
      <c r="F38" s="42">
        <f>+F39</f>
        <v>0</v>
      </c>
      <c r="G38" s="42">
        <f t="shared" si="40"/>
        <v>0</v>
      </c>
      <c r="H38" s="42">
        <v>0</v>
      </c>
      <c r="I38" s="10">
        <f t="shared" si="40"/>
        <v>0</v>
      </c>
      <c r="J38" s="42">
        <v>0</v>
      </c>
      <c r="K38" s="72">
        <f t="shared" si="40"/>
        <v>0</v>
      </c>
      <c r="L38" s="72">
        <f t="shared" si="40"/>
        <v>0</v>
      </c>
      <c r="M38" s="72">
        <f t="shared" si="40"/>
        <v>0</v>
      </c>
      <c r="N38" s="72">
        <f t="shared" si="32"/>
        <v>0</v>
      </c>
      <c r="O38" s="72">
        <f t="shared" si="33"/>
        <v>0</v>
      </c>
      <c r="P38" s="72">
        <v>0</v>
      </c>
      <c r="Q38" s="72">
        <f t="shared" si="40"/>
        <v>0</v>
      </c>
      <c r="R38" s="72">
        <f t="shared" si="34"/>
        <v>0</v>
      </c>
      <c r="S38" s="72">
        <f t="shared" si="35"/>
        <v>0</v>
      </c>
      <c r="T38" s="72">
        <v>0</v>
      </c>
      <c r="U38" s="72">
        <f t="shared" si="40"/>
        <v>0</v>
      </c>
      <c r="V38" s="72">
        <f t="shared" si="36"/>
        <v>0</v>
      </c>
      <c r="W38" s="72">
        <f t="shared" si="37"/>
        <v>0</v>
      </c>
      <c r="X38" s="72">
        <v>0</v>
      </c>
      <c r="Y38" s="72">
        <f t="shared" si="40"/>
        <v>0</v>
      </c>
      <c r="Z38" s="72">
        <f t="shared" si="40"/>
        <v>0</v>
      </c>
      <c r="AA38" s="72">
        <f t="shared" si="40"/>
        <v>0</v>
      </c>
      <c r="AB38" s="72">
        <f t="shared" si="40"/>
        <v>0</v>
      </c>
      <c r="AC38" s="72">
        <f t="shared" si="1"/>
        <v>0</v>
      </c>
      <c r="AD38" s="72">
        <f t="shared" si="2"/>
        <v>0</v>
      </c>
      <c r="AE38" s="72">
        <f t="shared" si="3"/>
        <v>0</v>
      </c>
      <c r="AF38" s="225">
        <f t="shared" si="19"/>
        <v>0</v>
      </c>
      <c r="AG38" s="225">
        <f t="shared" si="20"/>
        <v>0</v>
      </c>
      <c r="AH38" s="225">
        <f t="shared" si="21"/>
        <v>0</v>
      </c>
      <c r="AI38" s="225">
        <f t="shared" si="22"/>
        <v>0</v>
      </c>
      <c r="AJ38" s="225">
        <f t="shared" si="23"/>
        <v>0</v>
      </c>
      <c r="AK38" s="225">
        <f t="shared" si="24"/>
        <v>0</v>
      </c>
      <c r="AL38" s="72">
        <f t="shared" si="40"/>
        <v>0</v>
      </c>
      <c r="AM38" s="72">
        <f t="shared" si="40"/>
        <v>0</v>
      </c>
      <c r="AN38" s="76">
        <f t="shared" si="40"/>
        <v>0</v>
      </c>
      <c r="AO38" s="79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</row>
    <row r="39" spans="1:52" s="19" customFormat="1" ht="25.15" hidden="1" customHeight="1" x14ac:dyDescent="0.25">
      <c r="A39" s="31">
        <v>4121</v>
      </c>
      <c r="B39" s="10" t="s">
        <v>43</v>
      </c>
      <c r="C39" s="21" t="s">
        <v>30</v>
      </c>
      <c r="D39" s="44"/>
      <c r="E39" s="44"/>
      <c r="F39" s="44"/>
      <c r="G39" s="44"/>
      <c r="H39" s="42"/>
      <c r="I39" s="10"/>
      <c r="J39" s="42"/>
      <c r="K39" s="72"/>
      <c r="L39" s="72"/>
      <c r="M39" s="72"/>
      <c r="N39" s="72">
        <f t="shared" si="32"/>
        <v>0</v>
      </c>
      <c r="O39" s="72">
        <f t="shared" si="33"/>
        <v>0</v>
      </c>
      <c r="P39" s="72"/>
      <c r="Q39" s="72"/>
      <c r="R39" s="72">
        <f t="shared" si="34"/>
        <v>0</v>
      </c>
      <c r="S39" s="72">
        <f t="shared" si="35"/>
        <v>0</v>
      </c>
      <c r="T39" s="72"/>
      <c r="U39" s="72"/>
      <c r="V39" s="72">
        <f t="shared" si="36"/>
        <v>0</v>
      </c>
      <c r="W39" s="72">
        <f t="shared" si="37"/>
        <v>0</v>
      </c>
      <c r="X39" s="72"/>
      <c r="Y39" s="72"/>
      <c r="Z39" s="72"/>
      <c r="AA39" s="72"/>
      <c r="AB39" s="72"/>
      <c r="AC39" s="72">
        <f t="shared" si="1"/>
        <v>0</v>
      </c>
      <c r="AD39" s="72">
        <f t="shared" si="2"/>
        <v>0</v>
      </c>
      <c r="AE39" s="72">
        <f t="shared" si="3"/>
        <v>0</v>
      </c>
      <c r="AF39" s="225">
        <f t="shared" si="19"/>
        <v>0</v>
      </c>
      <c r="AG39" s="225">
        <f t="shared" si="20"/>
        <v>0</v>
      </c>
      <c r="AH39" s="225">
        <f t="shared" si="21"/>
        <v>0</v>
      </c>
      <c r="AI39" s="225">
        <f t="shared" si="22"/>
        <v>0</v>
      </c>
      <c r="AJ39" s="225">
        <f t="shared" si="23"/>
        <v>0</v>
      </c>
      <c r="AK39" s="225">
        <f t="shared" si="24"/>
        <v>0</v>
      </c>
      <c r="AL39" s="72"/>
      <c r="AM39" s="72"/>
      <c r="AN39" s="76"/>
      <c r="AO39" s="79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</row>
    <row r="40" spans="1:52" s="19" customFormat="1" ht="25.15" hidden="1" customHeight="1" x14ac:dyDescent="0.25">
      <c r="A40" s="31">
        <v>0</v>
      </c>
      <c r="B40" s="10" t="s">
        <v>44</v>
      </c>
      <c r="C40" s="21" t="s">
        <v>30</v>
      </c>
      <c r="D40" s="42">
        <f t="shared" ref="D40:AN40" si="41">+D41</f>
        <v>0</v>
      </c>
      <c r="E40" s="42">
        <f t="shared" si="41"/>
        <v>0</v>
      </c>
      <c r="F40" s="42">
        <f t="shared" si="41"/>
        <v>0</v>
      </c>
      <c r="G40" s="42">
        <f t="shared" si="41"/>
        <v>0</v>
      </c>
      <c r="H40" s="42">
        <v>0</v>
      </c>
      <c r="I40" s="10">
        <f t="shared" si="41"/>
        <v>0</v>
      </c>
      <c r="J40" s="42">
        <v>0</v>
      </c>
      <c r="K40" s="72">
        <f t="shared" si="41"/>
        <v>0</v>
      </c>
      <c r="L40" s="72">
        <f t="shared" si="41"/>
        <v>0</v>
      </c>
      <c r="M40" s="72">
        <f t="shared" si="41"/>
        <v>0</v>
      </c>
      <c r="N40" s="72">
        <f t="shared" si="32"/>
        <v>0</v>
      </c>
      <c r="O40" s="72">
        <f t="shared" si="33"/>
        <v>0</v>
      </c>
      <c r="P40" s="72">
        <v>0</v>
      </c>
      <c r="Q40" s="72">
        <f t="shared" si="41"/>
        <v>0</v>
      </c>
      <c r="R40" s="72">
        <f t="shared" si="34"/>
        <v>0</v>
      </c>
      <c r="S40" s="72">
        <f t="shared" si="35"/>
        <v>0</v>
      </c>
      <c r="T40" s="72">
        <v>0</v>
      </c>
      <c r="U40" s="72">
        <f t="shared" si="41"/>
        <v>0</v>
      </c>
      <c r="V40" s="72">
        <f t="shared" si="36"/>
        <v>0</v>
      </c>
      <c r="W40" s="72">
        <f t="shared" si="37"/>
        <v>0</v>
      </c>
      <c r="X40" s="72">
        <v>0</v>
      </c>
      <c r="Y40" s="72">
        <f t="shared" si="41"/>
        <v>0</v>
      </c>
      <c r="Z40" s="72">
        <f t="shared" si="41"/>
        <v>0</v>
      </c>
      <c r="AA40" s="72">
        <f t="shared" si="41"/>
        <v>0</v>
      </c>
      <c r="AB40" s="72">
        <f t="shared" si="41"/>
        <v>0</v>
      </c>
      <c r="AC40" s="72">
        <f t="shared" si="1"/>
        <v>0</v>
      </c>
      <c r="AD40" s="72">
        <f t="shared" si="2"/>
        <v>0</v>
      </c>
      <c r="AE40" s="72">
        <f t="shared" si="3"/>
        <v>0</v>
      </c>
      <c r="AF40" s="225">
        <f t="shared" si="19"/>
        <v>0</v>
      </c>
      <c r="AG40" s="225">
        <f t="shared" si="20"/>
        <v>0</v>
      </c>
      <c r="AH40" s="225">
        <f t="shared" si="21"/>
        <v>0</v>
      </c>
      <c r="AI40" s="225">
        <f t="shared" si="22"/>
        <v>0</v>
      </c>
      <c r="AJ40" s="225">
        <f t="shared" si="23"/>
        <v>0</v>
      </c>
      <c r="AK40" s="225">
        <f t="shared" si="24"/>
        <v>0</v>
      </c>
      <c r="AL40" s="72">
        <f t="shared" si="41"/>
        <v>0</v>
      </c>
      <c r="AM40" s="72">
        <f t="shared" si="41"/>
        <v>0</v>
      </c>
      <c r="AN40" s="76">
        <f t="shared" si="41"/>
        <v>0</v>
      </c>
      <c r="AO40" s="79"/>
      <c r="AP40" s="18"/>
      <c r="AQ40" s="18"/>
      <c r="AR40" s="18"/>
      <c r="AS40" s="18"/>
      <c r="AT40" s="18"/>
      <c r="AU40" s="18"/>
      <c r="AV40" s="18"/>
      <c r="AW40" s="18"/>
      <c r="AX40" s="18"/>
      <c r="AY40" s="18"/>
      <c r="AZ40" s="18"/>
    </row>
    <row r="41" spans="1:52" s="52" customFormat="1" ht="25.15" hidden="1" customHeight="1" x14ac:dyDescent="0.25">
      <c r="A41" s="48">
        <v>4131</v>
      </c>
      <c r="B41" s="17" t="s">
        <v>45</v>
      </c>
      <c r="C41" s="49" t="s">
        <v>30</v>
      </c>
      <c r="D41" s="47"/>
      <c r="E41" s="47"/>
      <c r="F41" s="47"/>
      <c r="G41" s="47"/>
      <c r="H41" s="30"/>
      <c r="I41" s="50"/>
      <c r="J41" s="30"/>
      <c r="K41" s="72"/>
      <c r="L41" s="72"/>
      <c r="M41" s="72"/>
      <c r="N41" s="72">
        <f t="shared" si="32"/>
        <v>0</v>
      </c>
      <c r="O41" s="72">
        <f t="shared" si="33"/>
        <v>0</v>
      </c>
      <c r="P41" s="72"/>
      <c r="Q41" s="72"/>
      <c r="R41" s="72">
        <f t="shared" si="34"/>
        <v>0</v>
      </c>
      <c r="S41" s="72">
        <f t="shared" si="35"/>
        <v>0</v>
      </c>
      <c r="T41" s="72"/>
      <c r="U41" s="72"/>
      <c r="V41" s="72">
        <f t="shared" si="36"/>
        <v>0</v>
      </c>
      <c r="W41" s="72">
        <f t="shared" si="37"/>
        <v>0</v>
      </c>
      <c r="X41" s="72"/>
      <c r="Y41" s="72"/>
      <c r="Z41" s="72"/>
      <c r="AA41" s="72"/>
      <c r="AB41" s="72"/>
      <c r="AC41" s="72">
        <f t="shared" si="1"/>
        <v>0</v>
      </c>
      <c r="AD41" s="72">
        <f t="shared" si="2"/>
        <v>0</v>
      </c>
      <c r="AE41" s="72">
        <f t="shared" si="3"/>
        <v>0</v>
      </c>
      <c r="AF41" s="225">
        <f t="shared" si="19"/>
        <v>0</v>
      </c>
      <c r="AG41" s="225">
        <f t="shared" si="20"/>
        <v>0</v>
      </c>
      <c r="AH41" s="225">
        <f t="shared" si="21"/>
        <v>0</v>
      </c>
      <c r="AI41" s="225">
        <f t="shared" si="22"/>
        <v>0</v>
      </c>
      <c r="AJ41" s="225">
        <f t="shared" si="23"/>
        <v>0</v>
      </c>
      <c r="AK41" s="225">
        <f t="shared" si="24"/>
        <v>0</v>
      </c>
      <c r="AL41" s="72"/>
      <c r="AM41" s="72"/>
      <c r="AN41" s="76"/>
      <c r="AO41" s="79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</row>
    <row r="42" spans="1:52" s="19" customFormat="1" ht="25.15" customHeight="1" x14ac:dyDescent="0.25">
      <c r="A42" s="31">
        <v>0</v>
      </c>
      <c r="B42" s="10" t="s">
        <v>46</v>
      </c>
      <c r="C42" s="21" t="s">
        <v>30</v>
      </c>
      <c r="D42" s="42">
        <f t="shared" ref="D42:I42" si="42">+D43+D80+D88+D98+D100+D103</f>
        <v>3477.261</v>
      </c>
      <c r="E42" s="42">
        <f t="shared" si="42"/>
        <v>0</v>
      </c>
      <c r="F42" s="42">
        <f t="shared" si="42"/>
        <v>3312.46</v>
      </c>
      <c r="G42" s="42">
        <f t="shared" si="42"/>
        <v>0</v>
      </c>
      <c r="H42" s="42">
        <v>3925.7</v>
      </c>
      <c r="I42" s="10">
        <f t="shared" si="42"/>
        <v>0</v>
      </c>
      <c r="J42" s="42">
        <v>3925.7</v>
      </c>
      <c r="K42" s="72">
        <f t="shared" ref="K42:AM42" si="43">+K43+K80+K88+K98+K100+K103</f>
        <v>0</v>
      </c>
      <c r="L42" s="72">
        <f>+L43+L80+L88+L98+L100+L103</f>
        <v>0</v>
      </c>
      <c r="M42" s="72">
        <f t="shared" si="43"/>
        <v>0</v>
      </c>
      <c r="N42" s="72">
        <f t="shared" si="32"/>
        <v>1962.85</v>
      </c>
      <c r="O42" s="72">
        <f t="shared" si="33"/>
        <v>1962.85</v>
      </c>
      <c r="P42" s="72">
        <v>3925.7</v>
      </c>
      <c r="Q42" s="72">
        <f t="shared" si="43"/>
        <v>0</v>
      </c>
      <c r="R42" s="72">
        <f t="shared" si="34"/>
        <v>1962.85</v>
      </c>
      <c r="S42" s="72">
        <f t="shared" si="35"/>
        <v>1962.85</v>
      </c>
      <c r="T42" s="72">
        <v>3925.7</v>
      </c>
      <c r="U42" s="72">
        <f t="shared" si="43"/>
        <v>0</v>
      </c>
      <c r="V42" s="72">
        <f t="shared" si="36"/>
        <v>1962.85</v>
      </c>
      <c r="W42" s="72">
        <f t="shared" si="37"/>
        <v>1962.85</v>
      </c>
      <c r="X42" s="72">
        <v>3925.7</v>
      </c>
      <c r="Y42" s="72">
        <f t="shared" si="43"/>
        <v>0</v>
      </c>
      <c r="Z42" s="72">
        <f t="shared" si="43"/>
        <v>0</v>
      </c>
      <c r="AA42" s="72">
        <f t="shared" si="43"/>
        <v>0</v>
      </c>
      <c r="AB42" s="72">
        <f t="shared" si="43"/>
        <v>0</v>
      </c>
      <c r="AC42" s="72">
        <f t="shared" si="1"/>
        <v>1962.85</v>
      </c>
      <c r="AD42" s="72">
        <f t="shared" si="2"/>
        <v>1962.85</v>
      </c>
      <c r="AE42" s="72">
        <f t="shared" si="3"/>
        <v>3925.7</v>
      </c>
      <c r="AF42" s="225">
        <f t="shared" si="19"/>
        <v>981.42499999999995</v>
      </c>
      <c r="AG42" s="225">
        <f t="shared" si="20"/>
        <v>981.42499999999995</v>
      </c>
      <c r="AH42" s="225">
        <f t="shared" si="21"/>
        <v>1962.85</v>
      </c>
      <c r="AI42" s="225">
        <f t="shared" si="22"/>
        <v>2944.2749999999996</v>
      </c>
      <c r="AJ42" s="225">
        <f t="shared" si="23"/>
        <v>981.42499999999995</v>
      </c>
      <c r="AK42" s="225">
        <f t="shared" si="24"/>
        <v>3925.7</v>
      </c>
      <c r="AL42" s="72">
        <f t="shared" si="43"/>
        <v>0</v>
      </c>
      <c r="AM42" s="72">
        <f t="shared" si="43"/>
        <v>0</v>
      </c>
      <c r="AN42" s="76">
        <f>+AN43+AN80+AN88+AN98+AN100+AN103</f>
        <v>0</v>
      </c>
      <c r="AO42" s="79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</row>
    <row r="43" spans="1:52" s="19" customFormat="1" ht="25.15" customHeight="1" x14ac:dyDescent="0.25">
      <c r="A43" s="31">
        <v>0</v>
      </c>
      <c r="B43" s="10" t="s">
        <v>47</v>
      </c>
      <c r="C43" s="21" t="s">
        <v>30</v>
      </c>
      <c r="D43" s="42">
        <f t="shared" ref="D43:I43" si="44">+D44+D45+D61+D65+D75+D76+D79</f>
        <v>2218.9610000000002</v>
      </c>
      <c r="E43" s="42">
        <f t="shared" si="44"/>
        <v>0</v>
      </c>
      <c r="F43" s="42">
        <f t="shared" si="44"/>
        <v>1610.0900000000001</v>
      </c>
      <c r="G43" s="42">
        <f t="shared" si="44"/>
        <v>0</v>
      </c>
      <c r="H43" s="42">
        <v>1894.3999999999999</v>
      </c>
      <c r="I43" s="10">
        <f t="shared" si="44"/>
        <v>0</v>
      </c>
      <c r="J43" s="42">
        <v>1894.3999999999999</v>
      </c>
      <c r="K43" s="72">
        <f t="shared" ref="K43:AM43" si="45">+K44+K45+K61+K65+K75+K76+K79</f>
        <v>0</v>
      </c>
      <c r="L43" s="72">
        <f>+L44+L45+L61+L65+L75+L76+L79</f>
        <v>0</v>
      </c>
      <c r="M43" s="72">
        <f t="shared" si="45"/>
        <v>0</v>
      </c>
      <c r="N43" s="72">
        <f t="shared" si="32"/>
        <v>947.19999999999993</v>
      </c>
      <c r="O43" s="72">
        <f t="shared" si="33"/>
        <v>947.19999999999993</v>
      </c>
      <c r="P43" s="72">
        <v>1894.3999999999999</v>
      </c>
      <c r="Q43" s="72">
        <f t="shared" si="45"/>
        <v>0</v>
      </c>
      <c r="R43" s="72">
        <f t="shared" si="34"/>
        <v>947.19999999999993</v>
      </c>
      <c r="S43" s="72">
        <f t="shared" si="35"/>
        <v>947.19999999999993</v>
      </c>
      <c r="T43" s="72">
        <v>1894.3999999999999</v>
      </c>
      <c r="U43" s="72">
        <f t="shared" si="45"/>
        <v>0</v>
      </c>
      <c r="V43" s="72">
        <f t="shared" si="36"/>
        <v>947.19999999999993</v>
      </c>
      <c r="W43" s="72">
        <f t="shared" si="37"/>
        <v>947.19999999999993</v>
      </c>
      <c r="X43" s="72">
        <v>1894.3999999999999</v>
      </c>
      <c r="Y43" s="72">
        <f t="shared" si="45"/>
        <v>0</v>
      </c>
      <c r="Z43" s="72">
        <f t="shared" si="45"/>
        <v>0</v>
      </c>
      <c r="AA43" s="72">
        <f t="shared" si="45"/>
        <v>0</v>
      </c>
      <c r="AB43" s="72">
        <f t="shared" si="45"/>
        <v>0</v>
      </c>
      <c r="AC43" s="72">
        <f t="shared" si="1"/>
        <v>947.19999999999993</v>
      </c>
      <c r="AD43" s="72">
        <f t="shared" si="2"/>
        <v>947.19999999999993</v>
      </c>
      <c r="AE43" s="72">
        <f t="shared" si="3"/>
        <v>1894.3999999999999</v>
      </c>
      <c r="AF43" s="225">
        <f t="shared" si="19"/>
        <v>473.59999999999997</v>
      </c>
      <c r="AG43" s="225">
        <f t="shared" si="20"/>
        <v>473.59999999999997</v>
      </c>
      <c r="AH43" s="225">
        <f t="shared" si="21"/>
        <v>947.19999999999993</v>
      </c>
      <c r="AI43" s="225">
        <f t="shared" si="22"/>
        <v>1420.8</v>
      </c>
      <c r="AJ43" s="225">
        <f t="shared" si="23"/>
        <v>473.59999999999997</v>
      </c>
      <c r="AK43" s="225">
        <f t="shared" si="24"/>
        <v>1894.3999999999999</v>
      </c>
      <c r="AL43" s="72">
        <f t="shared" si="45"/>
        <v>0</v>
      </c>
      <c r="AM43" s="72">
        <f t="shared" si="45"/>
        <v>0</v>
      </c>
      <c r="AN43" s="76">
        <f>+AN44+AN45+AN61+AN65+AN75+AN76+AN79</f>
        <v>0</v>
      </c>
      <c r="AO43" s="79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</row>
    <row r="44" spans="1:52" s="29" customFormat="1" ht="25.15" customHeight="1" x14ac:dyDescent="0.25">
      <c r="A44" s="20">
        <v>4211</v>
      </c>
      <c r="B44" s="10" t="s">
        <v>48</v>
      </c>
      <c r="C44" s="22" t="s">
        <v>30</v>
      </c>
      <c r="D44" s="47">
        <v>0</v>
      </c>
      <c r="E44" s="47"/>
      <c r="F44" s="47">
        <v>0</v>
      </c>
      <c r="G44" s="47">
        <v>0</v>
      </c>
      <c r="H44" s="30">
        <v>0</v>
      </c>
      <c r="I44" s="26"/>
      <c r="J44" s="30">
        <v>0</v>
      </c>
      <c r="K44" s="72"/>
      <c r="L44" s="72"/>
      <c r="M44" s="72"/>
      <c r="N44" s="72">
        <f t="shared" si="32"/>
        <v>0</v>
      </c>
      <c r="O44" s="72">
        <f t="shared" si="33"/>
        <v>0</v>
      </c>
      <c r="P44" s="72">
        <v>0</v>
      </c>
      <c r="Q44" s="72"/>
      <c r="R44" s="72">
        <f t="shared" si="34"/>
        <v>0</v>
      </c>
      <c r="S44" s="72">
        <f t="shared" si="35"/>
        <v>0</v>
      </c>
      <c r="T44" s="72">
        <v>0</v>
      </c>
      <c r="U44" s="72"/>
      <c r="V44" s="72">
        <f t="shared" si="36"/>
        <v>0</v>
      </c>
      <c r="W44" s="72">
        <f t="shared" si="37"/>
        <v>0</v>
      </c>
      <c r="X44" s="72">
        <v>0</v>
      </c>
      <c r="Y44" s="72"/>
      <c r="Z44" s="72"/>
      <c r="AA44" s="72"/>
      <c r="AB44" s="72"/>
      <c r="AC44" s="72">
        <f t="shared" si="1"/>
        <v>0</v>
      </c>
      <c r="AD44" s="72">
        <f t="shared" si="2"/>
        <v>0</v>
      </c>
      <c r="AE44" s="72">
        <f t="shared" si="3"/>
        <v>0</v>
      </c>
      <c r="AF44" s="225">
        <f t="shared" si="19"/>
        <v>0</v>
      </c>
      <c r="AG44" s="225">
        <f t="shared" si="20"/>
        <v>0</v>
      </c>
      <c r="AH44" s="225">
        <f t="shared" si="21"/>
        <v>0</v>
      </c>
      <c r="AI44" s="225">
        <f t="shared" si="22"/>
        <v>0</v>
      </c>
      <c r="AJ44" s="225">
        <f t="shared" si="23"/>
        <v>0</v>
      </c>
      <c r="AK44" s="225">
        <f t="shared" si="24"/>
        <v>0</v>
      </c>
      <c r="AL44" s="72"/>
      <c r="AM44" s="72"/>
      <c r="AN44" s="76"/>
      <c r="AO44" s="79"/>
      <c r="AP44" s="28"/>
      <c r="AQ44" s="28"/>
      <c r="AR44" s="28"/>
      <c r="AS44" s="28"/>
      <c r="AT44" s="28"/>
      <c r="AU44" s="28"/>
      <c r="AV44" s="28"/>
      <c r="AW44" s="28"/>
      <c r="AX44" s="28"/>
      <c r="AY44" s="28"/>
      <c r="AZ44" s="28"/>
    </row>
    <row r="45" spans="1:52" s="29" customFormat="1" ht="25.15" customHeight="1" x14ac:dyDescent="0.25">
      <c r="A45" s="20">
        <v>4212</v>
      </c>
      <c r="B45" s="10" t="s">
        <v>49</v>
      </c>
      <c r="C45" s="22" t="s">
        <v>30</v>
      </c>
      <c r="D45" s="30">
        <f>D46+D52</f>
        <v>1571.271</v>
      </c>
      <c r="E45" s="30">
        <f>E46+E52</f>
        <v>0</v>
      </c>
      <c r="F45" s="30">
        <f t="shared" ref="F45:I45" si="46">F46+F52</f>
        <v>1014.95</v>
      </c>
      <c r="G45" s="30">
        <f t="shared" si="46"/>
        <v>0</v>
      </c>
      <c r="H45" s="30">
        <v>1440.3</v>
      </c>
      <c r="I45" s="26">
        <f t="shared" si="46"/>
        <v>0</v>
      </c>
      <c r="J45" s="30">
        <v>1440.3</v>
      </c>
      <c r="K45" s="72">
        <f t="shared" ref="K45:AM45" si="47">K46+K52</f>
        <v>0</v>
      </c>
      <c r="L45" s="72">
        <f>L46+L52</f>
        <v>0</v>
      </c>
      <c r="M45" s="72">
        <f t="shared" si="47"/>
        <v>0</v>
      </c>
      <c r="N45" s="72">
        <f t="shared" si="32"/>
        <v>720.15</v>
      </c>
      <c r="O45" s="72">
        <f t="shared" si="33"/>
        <v>720.15</v>
      </c>
      <c r="P45" s="72">
        <v>1440.3</v>
      </c>
      <c r="Q45" s="72">
        <f t="shared" si="47"/>
        <v>0</v>
      </c>
      <c r="R45" s="72">
        <f t="shared" si="34"/>
        <v>720.15</v>
      </c>
      <c r="S45" s="72">
        <f t="shared" si="35"/>
        <v>720.15</v>
      </c>
      <c r="T45" s="72">
        <v>1440.3</v>
      </c>
      <c r="U45" s="72">
        <f t="shared" si="47"/>
        <v>0</v>
      </c>
      <c r="V45" s="72">
        <f t="shared" si="36"/>
        <v>720.15</v>
      </c>
      <c r="W45" s="72">
        <f t="shared" si="37"/>
        <v>720.15</v>
      </c>
      <c r="X45" s="72">
        <v>1440.3</v>
      </c>
      <c r="Y45" s="72">
        <f t="shared" si="47"/>
        <v>0</v>
      </c>
      <c r="Z45" s="72">
        <f t="shared" si="47"/>
        <v>0</v>
      </c>
      <c r="AA45" s="72">
        <f t="shared" si="47"/>
        <v>0</v>
      </c>
      <c r="AB45" s="72">
        <f t="shared" si="47"/>
        <v>0</v>
      </c>
      <c r="AC45" s="72">
        <f t="shared" si="1"/>
        <v>720.15</v>
      </c>
      <c r="AD45" s="72">
        <f t="shared" si="2"/>
        <v>720.15</v>
      </c>
      <c r="AE45" s="72">
        <f t="shared" si="3"/>
        <v>1440.3</v>
      </c>
      <c r="AF45" s="225">
        <f t="shared" si="19"/>
        <v>360.07499999999999</v>
      </c>
      <c r="AG45" s="225">
        <f t="shared" si="20"/>
        <v>360.07499999999999</v>
      </c>
      <c r="AH45" s="225">
        <f t="shared" si="21"/>
        <v>720.15</v>
      </c>
      <c r="AI45" s="225">
        <f t="shared" si="22"/>
        <v>1080.2249999999999</v>
      </c>
      <c r="AJ45" s="225">
        <f t="shared" si="23"/>
        <v>360.07499999999999</v>
      </c>
      <c r="AK45" s="225">
        <f t="shared" si="24"/>
        <v>1440.3</v>
      </c>
      <c r="AL45" s="72">
        <f t="shared" si="47"/>
        <v>0</v>
      </c>
      <c r="AM45" s="72">
        <f t="shared" si="47"/>
        <v>0</v>
      </c>
      <c r="AN45" s="76">
        <f>AN46+AN52</f>
        <v>0</v>
      </c>
      <c r="AO45" s="79"/>
      <c r="AP45" s="28"/>
      <c r="AQ45" s="28"/>
      <c r="AR45" s="28"/>
      <c r="AS45" s="28"/>
      <c r="AT45" s="28"/>
      <c r="AU45" s="28"/>
      <c r="AV45" s="28"/>
      <c r="AW45" s="28"/>
      <c r="AX45" s="28"/>
      <c r="AY45" s="28"/>
      <c r="AZ45" s="28"/>
    </row>
    <row r="46" spans="1:52" s="19" customFormat="1" ht="25.15" customHeight="1" x14ac:dyDescent="0.25">
      <c r="A46" s="31"/>
      <c r="B46" s="10" t="s">
        <v>50</v>
      </c>
      <c r="C46" s="21" t="s">
        <v>30</v>
      </c>
      <c r="D46" s="44">
        <v>1571.271</v>
      </c>
      <c r="E46" s="44"/>
      <c r="F46" s="44">
        <v>1014.95</v>
      </c>
      <c r="G46" s="44"/>
      <c r="H46" s="42">
        <v>1440.3</v>
      </c>
      <c r="I46" s="10"/>
      <c r="J46" s="42">
        <v>1440.3</v>
      </c>
      <c r="K46" s="72"/>
      <c r="L46" s="72"/>
      <c r="M46" s="72"/>
      <c r="N46" s="72">
        <f t="shared" si="32"/>
        <v>720.15</v>
      </c>
      <c r="O46" s="72">
        <f t="shared" si="33"/>
        <v>720.15</v>
      </c>
      <c r="P46" s="72">
        <v>1440.3</v>
      </c>
      <c r="Q46" s="72"/>
      <c r="R46" s="72">
        <f t="shared" si="34"/>
        <v>720.15</v>
      </c>
      <c r="S46" s="72">
        <f t="shared" si="35"/>
        <v>720.15</v>
      </c>
      <c r="T46" s="72">
        <v>1440.3</v>
      </c>
      <c r="U46" s="72"/>
      <c r="V46" s="72">
        <f t="shared" si="36"/>
        <v>720.15</v>
      </c>
      <c r="W46" s="72">
        <f t="shared" si="37"/>
        <v>720.15</v>
      </c>
      <c r="X46" s="72">
        <v>1440.3</v>
      </c>
      <c r="Y46" s="72"/>
      <c r="Z46" s="72"/>
      <c r="AA46" s="72"/>
      <c r="AB46" s="72"/>
      <c r="AC46" s="72">
        <f t="shared" si="1"/>
        <v>720.15</v>
      </c>
      <c r="AD46" s="72">
        <f t="shared" si="2"/>
        <v>720.15</v>
      </c>
      <c r="AE46" s="72">
        <f t="shared" si="3"/>
        <v>1440.3</v>
      </c>
      <c r="AF46" s="225">
        <f t="shared" si="19"/>
        <v>360.07499999999999</v>
      </c>
      <c r="AG46" s="225">
        <f t="shared" si="20"/>
        <v>360.07499999999999</v>
      </c>
      <c r="AH46" s="225">
        <f t="shared" si="21"/>
        <v>720.15</v>
      </c>
      <c r="AI46" s="225">
        <f t="shared" si="22"/>
        <v>1080.2249999999999</v>
      </c>
      <c r="AJ46" s="225">
        <f t="shared" si="23"/>
        <v>360.07499999999999</v>
      </c>
      <c r="AK46" s="225">
        <f t="shared" si="24"/>
        <v>1440.3</v>
      </c>
      <c r="AL46" s="72"/>
      <c r="AM46" s="72"/>
      <c r="AN46" s="76"/>
      <c r="AO46" s="79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</row>
    <row r="47" spans="1:52" s="19" customFormat="1" ht="25.15" customHeight="1" x14ac:dyDescent="0.25">
      <c r="A47" s="31"/>
      <c r="B47" s="21" t="s">
        <v>51</v>
      </c>
      <c r="C47" s="21" t="s">
        <v>52</v>
      </c>
      <c r="D47" s="15">
        <v>279</v>
      </c>
      <c r="E47" s="15"/>
      <c r="F47" s="15">
        <v>279</v>
      </c>
      <c r="G47" s="44"/>
      <c r="H47" s="33">
        <v>279</v>
      </c>
      <c r="I47" s="33"/>
      <c r="J47" s="33">
        <v>279</v>
      </c>
      <c r="K47" s="72"/>
      <c r="L47" s="72"/>
      <c r="M47" s="72"/>
      <c r="N47" s="72">
        <f t="shared" si="32"/>
        <v>139.5</v>
      </c>
      <c r="O47" s="72">
        <f t="shared" si="33"/>
        <v>139.5</v>
      </c>
      <c r="P47" s="72">
        <v>279</v>
      </c>
      <c r="Q47" s="72"/>
      <c r="R47" s="72">
        <f t="shared" si="34"/>
        <v>139.5</v>
      </c>
      <c r="S47" s="72">
        <f t="shared" si="35"/>
        <v>139.5</v>
      </c>
      <c r="T47" s="72">
        <v>279</v>
      </c>
      <c r="U47" s="72"/>
      <c r="V47" s="72">
        <f t="shared" si="36"/>
        <v>139.5</v>
      </c>
      <c r="W47" s="72">
        <f t="shared" si="37"/>
        <v>139.5</v>
      </c>
      <c r="X47" s="72">
        <v>279</v>
      </c>
      <c r="Y47" s="72"/>
      <c r="Z47" s="72"/>
      <c r="AA47" s="72"/>
      <c r="AB47" s="72"/>
      <c r="AC47" s="72">
        <f t="shared" si="1"/>
        <v>139.5</v>
      </c>
      <c r="AD47" s="72">
        <f t="shared" si="2"/>
        <v>139.5</v>
      </c>
      <c r="AE47" s="72">
        <f t="shared" si="3"/>
        <v>279</v>
      </c>
      <c r="AF47" s="225">
        <f t="shared" si="19"/>
        <v>69.75</v>
      </c>
      <c r="AG47" s="225">
        <f t="shared" si="20"/>
        <v>69.75</v>
      </c>
      <c r="AH47" s="225">
        <f t="shared" si="21"/>
        <v>139.5</v>
      </c>
      <c r="AI47" s="225">
        <f t="shared" si="22"/>
        <v>209.25</v>
      </c>
      <c r="AJ47" s="225">
        <f t="shared" si="23"/>
        <v>69.75</v>
      </c>
      <c r="AK47" s="225">
        <f t="shared" si="24"/>
        <v>279</v>
      </c>
      <c r="AL47" s="72"/>
      <c r="AM47" s="72"/>
      <c r="AN47" s="76"/>
      <c r="AO47" s="79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</row>
    <row r="48" spans="1:52" s="19" customFormat="1" ht="25.15" customHeight="1" x14ac:dyDescent="0.25">
      <c r="A48" s="31"/>
      <c r="B48" s="21" t="s">
        <v>53</v>
      </c>
      <c r="C48" s="21" t="s">
        <v>54</v>
      </c>
      <c r="D48" s="15">
        <v>71</v>
      </c>
      <c r="E48" s="15"/>
      <c r="F48" s="15">
        <v>71</v>
      </c>
      <c r="G48" s="44"/>
      <c r="H48" s="33">
        <v>71</v>
      </c>
      <c r="I48" s="33"/>
      <c r="J48" s="33">
        <v>71</v>
      </c>
      <c r="K48" s="72"/>
      <c r="L48" s="72"/>
      <c r="M48" s="72"/>
      <c r="N48" s="72">
        <f t="shared" si="32"/>
        <v>35.5</v>
      </c>
      <c r="O48" s="72">
        <f t="shared" si="33"/>
        <v>35.5</v>
      </c>
      <c r="P48" s="72">
        <v>71</v>
      </c>
      <c r="Q48" s="72"/>
      <c r="R48" s="72">
        <f t="shared" si="34"/>
        <v>35.5</v>
      </c>
      <c r="S48" s="72">
        <f t="shared" si="35"/>
        <v>35.5</v>
      </c>
      <c r="T48" s="72">
        <v>71</v>
      </c>
      <c r="U48" s="72"/>
      <c r="V48" s="72">
        <f t="shared" si="36"/>
        <v>35.5</v>
      </c>
      <c r="W48" s="72">
        <f t="shared" si="37"/>
        <v>35.5</v>
      </c>
      <c r="X48" s="72">
        <v>71</v>
      </c>
      <c r="Y48" s="72"/>
      <c r="Z48" s="72"/>
      <c r="AA48" s="72"/>
      <c r="AB48" s="72"/>
      <c r="AC48" s="72">
        <f t="shared" si="1"/>
        <v>35.5</v>
      </c>
      <c r="AD48" s="72">
        <f t="shared" si="2"/>
        <v>35.5</v>
      </c>
      <c r="AE48" s="72">
        <f t="shared" si="3"/>
        <v>71</v>
      </c>
      <c r="AF48" s="225">
        <f t="shared" si="19"/>
        <v>17.75</v>
      </c>
      <c r="AG48" s="225">
        <f t="shared" si="20"/>
        <v>17.75</v>
      </c>
      <c r="AH48" s="225">
        <f t="shared" si="21"/>
        <v>35.5</v>
      </c>
      <c r="AI48" s="225">
        <f t="shared" si="22"/>
        <v>53.25</v>
      </c>
      <c r="AJ48" s="225">
        <f t="shared" si="23"/>
        <v>17.75</v>
      </c>
      <c r="AK48" s="225">
        <f t="shared" si="24"/>
        <v>71</v>
      </c>
      <c r="AL48" s="72"/>
      <c r="AM48" s="72"/>
      <c r="AN48" s="76"/>
      <c r="AO48" s="79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</row>
    <row r="49" spans="1:52" s="19" customFormat="1" ht="25.15" customHeight="1" x14ac:dyDescent="0.25">
      <c r="A49" s="31"/>
      <c r="B49" s="21" t="s">
        <v>55</v>
      </c>
      <c r="C49" s="21" t="s">
        <v>54</v>
      </c>
      <c r="D49" s="15">
        <v>7</v>
      </c>
      <c r="E49" s="15"/>
      <c r="F49" s="15">
        <v>7</v>
      </c>
      <c r="G49" s="44"/>
      <c r="H49" s="33">
        <v>7</v>
      </c>
      <c r="I49" s="33"/>
      <c r="J49" s="33">
        <v>7</v>
      </c>
      <c r="K49" s="72"/>
      <c r="L49" s="72"/>
      <c r="M49" s="72"/>
      <c r="N49" s="72">
        <f t="shared" si="32"/>
        <v>3.5</v>
      </c>
      <c r="O49" s="72">
        <f t="shared" si="33"/>
        <v>3.5</v>
      </c>
      <c r="P49" s="72">
        <v>7</v>
      </c>
      <c r="Q49" s="72"/>
      <c r="R49" s="72">
        <f t="shared" si="34"/>
        <v>3.5</v>
      </c>
      <c r="S49" s="72">
        <f t="shared" si="35"/>
        <v>3.5</v>
      </c>
      <c r="T49" s="72">
        <v>7</v>
      </c>
      <c r="U49" s="72"/>
      <c r="V49" s="72">
        <f t="shared" si="36"/>
        <v>3.5</v>
      </c>
      <c r="W49" s="72">
        <f t="shared" si="37"/>
        <v>3.5</v>
      </c>
      <c r="X49" s="72">
        <v>7</v>
      </c>
      <c r="Y49" s="72"/>
      <c r="Z49" s="72"/>
      <c r="AA49" s="72"/>
      <c r="AB49" s="72"/>
      <c r="AC49" s="72">
        <f t="shared" si="1"/>
        <v>3.5</v>
      </c>
      <c r="AD49" s="72">
        <f t="shared" si="2"/>
        <v>3.5</v>
      </c>
      <c r="AE49" s="72">
        <f t="shared" si="3"/>
        <v>7</v>
      </c>
      <c r="AF49" s="225">
        <f t="shared" si="19"/>
        <v>1.75</v>
      </c>
      <c r="AG49" s="225">
        <f t="shared" si="20"/>
        <v>1.75</v>
      </c>
      <c r="AH49" s="225">
        <f t="shared" si="21"/>
        <v>3.5</v>
      </c>
      <c r="AI49" s="225">
        <f t="shared" si="22"/>
        <v>5.25</v>
      </c>
      <c r="AJ49" s="225">
        <f t="shared" si="23"/>
        <v>1.75</v>
      </c>
      <c r="AK49" s="225">
        <f t="shared" si="24"/>
        <v>7</v>
      </c>
      <c r="AL49" s="72"/>
      <c r="AM49" s="72"/>
      <c r="AN49" s="76"/>
      <c r="AO49" s="79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</row>
    <row r="50" spans="1:52" s="19" customFormat="1" ht="25.15" hidden="1" customHeight="1" x14ac:dyDescent="0.25">
      <c r="A50" s="31"/>
      <c r="B50" s="21" t="s">
        <v>56</v>
      </c>
      <c r="C50" s="21" t="s">
        <v>57</v>
      </c>
      <c r="D50" s="46"/>
      <c r="E50" s="44"/>
      <c r="F50" s="46"/>
      <c r="G50" s="44"/>
      <c r="H50" s="46"/>
      <c r="I50" s="10"/>
      <c r="J50" s="46"/>
      <c r="K50" s="72"/>
      <c r="L50" s="72"/>
      <c r="M50" s="72"/>
      <c r="N50" s="72">
        <f t="shared" si="32"/>
        <v>0</v>
      </c>
      <c r="O50" s="72">
        <f t="shared" si="33"/>
        <v>0</v>
      </c>
      <c r="P50" s="72"/>
      <c r="Q50" s="72"/>
      <c r="R50" s="72">
        <f t="shared" si="34"/>
        <v>0</v>
      </c>
      <c r="S50" s="72">
        <f t="shared" si="35"/>
        <v>0</v>
      </c>
      <c r="T50" s="72"/>
      <c r="U50" s="72"/>
      <c r="V50" s="72">
        <f t="shared" si="36"/>
        <v>0</v>
      </c>
      <c r="W50" s="72">
        <f t="shared" si="37"/>
        <v>0</v>
      </c>
      <c r="X50" s="72"/>
      <c r="Y50" s="72"/>
      <c r="Z50" s="72"/>
      <c r="AA50" s="72"/>
      <c r="AB50" s="72"/>
      <c r="AC50" s="72">
        <f t="shared" si="1"/>
        <v>0</v>
      </c>
      <c r="AD50" s="72">
        <f t="shared" si="2"/>
        <v>0</v>
      </c>
      <c r="AE50" s="72">
        <f t="shared" si="3"/>
        <v>0</v>
      </c>
      <c r="AF50" s="225">
        <f t="shared" si="19"/>
        <v>0</v>
      </c>
      <c r="AG50" s="225">
        <f t="shared" si="20"/>
        <v>0</v>
      </c>
      <c r="AH50" s="225">
        <f t="shared" si="21"/>
        <v>0</v>
      </c>
      <c r="AI50" s="225">
        <f t="shared" si="22"/>
        <v>0</v>
      </c>
      <c r="AJ50" s="225">
        <f t="shared" si="23"/>
        <v>0</v>
      </c>
      <c r="AK50" s="225">
        <f t="shared" si="24"/>
        <v>0</v>
      </c>
      <c r="AL50" s="72"/>
      <c r="AM50" s="72"/>
      <c r="AN50" s="76"/>
      <c r="AO50" s="79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</row>
    <row r="51" spans="1:52" s="19" customFormat="1" ht="25.15" customHeight="1" x14ac:dyDescent="0.25">
      <c r="A51" s="31"/>
      <c r="B51" s="21" t="s">
        <v>58</v>
      </c>
      <c r="C51" s="21" t="s">
        <v>59</v>
      </c>
      <c r="D51" s="33">
        <f>D46/40*1000</f>
        <v>39281.774999999994</v>
      </c>
      <c r="E51" s="15"/>
      <c r="F51" s="33">
        <f>F46/40*1000</f>
        <v>25373.75</v>
      </c>
      <c r="G51" s="44"/>
      <c r="H51" s="33">
        <v>36007.5</v>
      </c>
      <c r="I51" s="10"/>
      <c r="J51" s="33">
        <v>36007.5</v>
      </c>
      <c r="K51" s="72"/>
      <c r="L51" s="72"/>
      <c r="M51" s="72"/>
      <c r="N51" s="72">
        <f t="shared" si="32"/>
        <v>18003.75</v>
      </c>
      <c r="O51" s="72">
        <f t="shared" si="33"/>
        <v>18003.75</v>
      </c>
      <c r="P51" s="72">
        <v>36007.5</v>
      </c>
      <c r="Q51" s="72"/>
      <c r="R51" s="72">
        <f t="shared" si="34"/>
        <v>18003.75</v>
      </c>
      <c r="S51" s="72">
        <f t="shared" si="35"/>
        <v>18003.75</v>
      </c>
      <c r="T51" s="72">
        <v>36007.5</v>
      </c>
      <c r="U51" s="72"/>
      <c r="V51" s="72">
        <f t="shared" si="36"/>
        <v>18003.75</v>
      </c>
      <c r="W51" s="72">
        <f t="shared" si="37"/>
        <v>18003.75</v>
      </c>
      <c r="X51" s="72">
        <v>36007.5</v>
      </c>
      <c r="Y51" s="72"/>
      <c r="Z51" s="72"/>
      <c r="AA51" s="72"/>
      <c r="AB51" s="72"/>
      <c r="AC51" s="72">
        <f t="shared" si="1"/>
        <v>18003.75</v>
      </c>
      <c r="AD51" s="72">
        <f t="shared" si="2"/>
        <v>18003.75</v>
      </c>
      <c r="AE51" s="72">
        <f t="shared" si="3"/>
        <v>36007.5</v>
      </c>
      <c r="AF51" s="225">
        <f t="shared" si="19"/>
        <v>9001.875</v>
      </c>
      <c r="AG51" s="225">
        <f t="shared" si="20"/>
        <v>9001.875</v>
      </c>
      <c r="AH51" s="225">
        <f t="shared" si="21"/>
        <v>18003.75</v>
      </c>
      <c r="AI51" s="225">
        <f t="shared" si="22"/>
        <v>27005.625</v>
      </c>
      <c r="AJ51" s="225">
        <f t="shared" si="23"/>
        <v>9001.875</v>
      </c>
      <c r="AK51" s="225">
        <f t="shared" si="24"/>
        <v>36007.5</v>
      </c>
      <c r="AL51" s="72"/>
      <c r="AM51" s="72"/>
      <c r="AN51" s="76"/>
      <c r="AO51" s="79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</row>
    <row r="52" spans="1:52" s="19" customFormat="1" ht="25.15" hidden="1" customHeight="1" x14ac:dyDescent="0.25">
      <c r="A52" s="31"/>
      <c r="B52" s="21" t="s">
        <v>60</v>
      </c>
      <c r="C52" s="21" t="s">
        <v>30</v>
      </c>
      <c r="D52" s="44"/>
      <c r="E52" s="44"/>
      <c r="F52" s="44"/>
      <c r="G52" s="44"/>
      <c r="H52" s="42"/>
      <c r="I52" s="10"/>
      <c r="J52" s="42"/>
      <c r="K52" s="72"/>
      <c r="L52" s="72"/>
      <c r="M52" s="72"/>
      <c r="N52" s="72">
        <f t="shared" si="32"/>
        <v>0</v>
      </c>
      <c r="O52" s="72">
        <f t="shared" si="33"/>
        <v>0</v>
      </c>
      <c r="P52" s="72"/>
      <c r="Q52" s="72"/>
      <c r="R52" s="72">
        <f t="shared" si="34"/>
        <v>0</v>
      </c>
      <c r="S52" s="72">
        <f t="shared" si="35"/>
        <v>0</v>
      </c>
      <c r="T52" s="72"/>
      <c r="U52" s="72"/>
      <c r="V52" s="72">
        <f t="shared" si="36"/>
        <v>0</v>
      </c>
      <c r="W52" s="72">
        <f t="shared" si="37"/>
        <v>0</v>
      </c>
      <c r="X52" s="72"/>
      <c r="Y52" s="72"/>
      <c r="Z52" s="72"/>
      <c r="AA52" s="72"/>
      <c r="AB52" s="72"/>
      <c r="AC52" s="72">
        <f t="shared" si="1"/>
        <v>0</v>
      </c>
      <c r="AD52" s="72">
        <f t="shared" si="2"/>
        <v>0</v>
      </c>
      <c r="AE52" s="72">
        <f t="shared" si="3"/>
        <v>0</v>
      </c>
      <c r="AF52" s="225">
        <f t="shared" si="19"/>
        <v>0</v>
      </c>
      <c r="AG52" s="225">
        <f t="shared" si="20"/>
        <v>0</v>
      </c>
      <c r="AH52" s="225">
        <f t="shared" si="21"/>
        <v>0</v>
      </c>
      <c r="AI52" s="225">
        <f t="shared" si="22"/>
        <v>0</v>
      </c>
      <c r="AJ52" s="225">
        <f t="shared" si="23"/>
        <v>0</v>
      </c>
      <c r="AK52" s="225">
        <f t="shared" si="24"/>
        <v>0</v>
      </c>
      <c r="AL52" s="72"/>
      <c r="AM52" s="72"/>
      <c r="AN52" s="76"/>
      <c r="AO52" s="79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</row>
    <row r="53" spans="1:52" s="19" customFormat="1" ht="25.15" hidden="1" customHeight="1" x14ac:dyDescent="0.25">
      <c r="A53" s="31"/>
      <c r="B53" s="21" t="s">
        <v>61</v>
      </c>
      <c r="C53" s="21" t="s">
        <v>62</v>
      </c>
      <c r="D53" s="44"/>
      <c r="E53" s="44"/>
      <c r="F53" s="44"/>
      <c r="G53" s="44"/>
      <c r="H53" s="42"/>
      <c r="I53" s="10"/>
      <c r="J53" s="42"/>
      <c r="K53" s="72"/>
      <c r="L53" s="72"/>
      <c r="M53" s="72"/>
      <c r="N53" s="72">
        <f t="shared" si="32"/>
        <v>0</v>
      </c>
      <c r="O53" s="72">
        <f t="shared" si="33"/>
        <v>0</v>
      </c>
      <c r="P53" s="72"/>
      <c r="Q53" s="72"/>
      <c r="R53" s="72">
        <f t="shared" si="34"/>
        <v>0</v>
      </c>
      <c r="S53" s="72">
        <f t="shared" si="35"/>
        <v>0</v>
      </c>
      <c r="T53" s="72"/>
      <c r="U53" s="72"/>
      <c r="V53" s="72">
        <f t="shared" si="36"/>
        <v>0</v>
      </c>
      <c r="W53" s="72">
        <f t="shared" si="37"/>
        <v>0</v>
      </c>
      <c r="X53" s="72"/>
      <c r="Y53" s="72"/>
      <c r="Z53" s="72"/>
      <c r="AA53" s="72"/>
      <c r="AB53" s="72"/>
      <c r="AC53" s="72">
        <f t="shared" si="1"/>
        <v>0</v>
      </c>
      <c r="AD53" s="72">
        <f t="shared" si="2"/>
        <v>0</v>
      </c>
      <c r="AE53" s="72">
        <f t="shared" si="3"/>
        <v>0</v>
      </c>
      <c r="AF53" s="225">
        <f t="shared" si="19"/>
        <v>0</v>
      </c>
      <c r="AG53" s="225">
        <f t="shared" si="20"/>
        <v>0</v>
      </c>
      <c r="AH53" s="225">
        <f t="shared" si="21"/>
        <v>0</v>
      </c>
      <c r="AI53" s="225">
        <f t="shared" si="22"/>
        <v>0</v>
      </c>
      <c r="AJ53" s="225">
        <f t="shared" si="23"/>
        <v>0</v>
      </c>
      <c r="AK53" s="225">
        <f t="shared" si="24"/>
        <v>0</v>
      </c>
      <c r="AL53" s="72"/>
      <c r="AM53" s="72"/>
      <c r="AN53" s="76"/>
      <c r="AO53" s="79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</row>
    <row r="54" spans="1:52" s="19" customFormat="1" ht="25.15" hidden="1" customHeight="1" x14ac:dyDescent="0.25">
      <c r="A54" s="31"/>
      <c r="B54" s="21" t="s">
        <v>63</v>
      </c>
      <c r="C54" s="21" t="s">
        <v>64</v>
      </c>
      <c r="D54" s="44"/>
      <c r="E54" s="44"/>
      <c r="F54" s="44"/>
      <c r="G54" s="44"/>
      <c r="H54" s="42"/>
      <c r="I54" s="10"/>
      <c r="J54" s="42"/>
      <c r="K54" s="72"/>
      <c r="L54" s="72"/>
      <c r="M54" s="72"/>
      <c r="N54" s="72">
        <f t="shared" si="32"/>
        <v>0</v>
      </c>
      <c r="O54" s="72">
        <f t="shared" si="33"/>
        <v>0</v>
      </c>
      <c r="P54" s="72"/>
      <c r="Q54" s="72"/>
      <c r="R54" s="72">
        <f t="shared" si="34"/>
        <v>0</v>
      </c>
      <c r="S54" s="72">
        <f t="shared" si="35"/>
        <v>0</v>
      </c>
      <c r="T54" s="72"/>
      <c r="U54" s="72"/>
      <c r="V54" s="72">
        <f t="shared" si="36"/>
        <v>0</v>
      </c>
      <c r="W54" s="72">
        <f t="shared" si="37"/>
        <v>0</v>
      </c>
      <c r="X54" s="72"/>
      <c r="Y54" s="72"/>
      <c r="Z54" s="72"/>
      <c r="AA54" s="72"/>
      <c r="AB54" s="72"/>
      <c r="AC54" s="72">
        <f t="shared" si="1"/>
        <v>0</v>
      </c>
      <c r="AD54" s="72">
        <f t="shared" si="2"/>
        <v>0</v>
      </c>
      <c r="AE54" s="72">
        <f t="shared" si="3"/>
        <v>0</v>
      </c>
      <c r="AF54" s="225">
        <f t="shared" si="19"/>
        <v>0</v>
      </c>
      <c r="AG54" s="225">
        <f t="shared" si="20"/>
        <v>0</v>
      </c>
      <c r="AH54" s="225">
        <f t="shared" si="21"/>
        <v>0</v>
      </c>
      <c r="AI54" s="225">
        <f t="shared" si="22"/>
        <v>0</v>
      </c>
      <c r="AJ54" s="225">
        <f t="shared" si="23"/>
        <v>0</v>
      </c>
      <c r="AK54" s="225">
        <f t="shared" si="24"/>
        <v>0</v>
      </c>
      <c r="AL54" s="72"/>
      <c r="AM54" s="72"/>
      <c r="AN54" s="76"/>
      <c r="AO54" s="79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</row>
    <row r="55" spans="1:52" s="19" customFormat="1" ht="25.15" hidden="1" customHeight="1" x14ac:dyDescent="0.25">
      <c r="A55" s="31"/>
      <c r="B55" s="21" t="s">
        <v>65</v>
      </c>
      <c r="C55" s="21" t="s">
        <v>62</v>
      </c>
      <c r="D55" s="44"/>
      <c r="E55" s="44"/>
      <c r="F55" s="44"/>
      <c r="G55" s="44"/>
      <c r="H55" s="42"/>
      <c r="I55" s="10"/>
      <c r="J55" s="42"/>
      <c r="K55" s="72"/>
      <c r="L55" s="72"/>
      <c r="M55" s="72"/>
      <c r="N55" s="72">
        <f t="shared" si="32"/>
        <v>0</v>
      </c>
      <c r="O55" s="72">
        <f t="shared" si="33"/>
        <v>0</v>
      </c>
      <c r="P55" s="72"/>
      <c r="Q55" s="72"/>
      <c r="R55" s="72">
        <f t="shared" si="34"/>
        <v>0</v>
      </c>
      <c r="S55" s="72">
        <f t="shared" si="35"/>
        <v>0</v>
      </c>
      <c r="T55" s="72"/>
      <c r="U55" s="72"/>
      <c r="V55" s="72">
        <f t="shared" si="36"/>
        <v>0</v>
      </c>
      <c r="W55" s="72">
        <f t="shared" si="37"/>
        <v>0</v>
      </c>
      <c r="X55" s="72"/>
      <c r="Y55" s="72"/>
      <c r="Z55" s="72"/>
      <c r="AA55" s="72"/>
      <c r="AB55" s="72"/>
      <c r="AC55" s="72">
        <f t="shared" si="1"/>
        <v>0</v>
      </c>
      <c r="AD55" s="72">
        <f t="shared" si="2"/>
        <v>0</v>
      </c>
      <c r="AE55" s="72">
        <f t="shared" si="3"/>
        <v>0</v>
      </c>
      <c r="AF55" s="225">
        <f t="shared" si="19"/>
        <v>0</v>
      </c>
      <c r="AG55" s="225">
        <f t="shared" si="20"/>
        <v>0</v>
      </c>
      <c r="AH55" s="225">
        <f t="shared" si="21"/>
        <v>0</v>
      </c>
      <c r="AI55" s="225">
        <f t="shared" si="22"/>
        <v>0</v>
      </c>
      <c r="AJ55" s="225">
        <f t="shared" si="23"/>
        <v>0</v>
      </c>
      <c r="AK55" s="225">
        <f t="shared" si="24"/>
        <v>0</v>
      </c>
      <c r="AL55" s="72"/>
      <c r="AM55" s="72"/>
      <c r="AN55" s="76"/>
      <c r="AO55" s="79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</row>
    <row r="56" spans="1:52" s="19" customFormat="1" ht="25.15" customHeight="1" x14ac:dyDescent="0.25">
      <c r="A56" s="31"/>
      <c r="B56" s="21" t="s">
        <v>66</v>
      </c>
      <c r="C56" s="21" t="s">
        <v>67</v>
      </c>
      <c r="D56" s="15">
        <v>700</v>
      </c>
      <c r="E56" s="15"/>
      <c r="F56" s="15">
        <v>700</v>
      </c>
      <c r="G56" s="44"/>
      <c r="H56" s="42">
        <v>700</v>
      </c>
      <c r="I56" s="10"/>
      <c r="J56" s="42">
        <v>700</v>
      </c>
      <c r="K56" s="72"/>
      <c r="L56" s="72"/>
      <c r="M56" s="72"/>
      <c r="N56" s="72">
        <f t="shared" si="32"/>
        <v>350</v>
      </c>
      <c r="O56" s="72">
        <f t="shared" si="33"/>
        <v>350</v>
      </c>
      <c r="P56" s="72">
        <v>700</v>
      </c>
      <c r="Q56" s="72"/>
      <c r="R56" s="72">
        <f t="shared" si="34"/>
        <v>350</v>
      </c>
      <c r="S56" s="72">
        <f t="shared" si="35"/>
        <v>350</v>
      </c>
      <c r="T56" s="72">
        <v>700</v>
      </c>
      <c r="U56" s="72"/>
      <c r="V56" s="72">
        <f t="shared" si="36"/>
        <v>350</v>
      </c>
      <c r="W56" s="72">
        <f t="shared" si="37"/>
        <v>350</v>
      </c>
      <c r="X56" s="72">
        <v>700</v>
      </c>
      <c r="Y56" s="72"/>
      <c r="Z56" s="72"/>
      <c r="AA56" s="72"/>
      <c r="AB56" s="72"/>
      <c r="AC56" s="72">
        <f t="shared" si="1"/>
        <v>350</v>
      </c>
      <c r="AD56" s="72">
        <f t="shared" si="2"/>
        <v>350</v>
      </c>
      <c r="AE56" s="72">
        <f t="shared" si="3"/>
        <v>700</v>
      </c>
      <c r="AF56" s="225">
        <f t="shared" si="19"/>
        <v>175</v>
      </c>
      <c r="AG56" s="225">
        <f t="shared" si="20"/>
        <v>175</v>
      </c>
      <c r="AH56" s="225">
        <f t="shared" si="21"/>
        <v>350</v>
      </c>
      <c r="AI56" s="225">
        <f t="shared" si="22"/>
        <v>525</v>
      </c>
      <c r="AJ56" s="225">
        <f t="shared" si="23"/>
        <v>175</v>
      </c>
      <c r="AK56" s="225">
        <f t="shared" si="24"/>
        <v>700</v>
      </c>
      <c r="AL56" s="72"/>
      <c r="AM56" s="72"/>
      <c r="AN56" s="76"/>
      <c r="AO56" s="79"/>
      <c r="AP56" s="18"/>
      <c r="AQ56" s="18"/>
      <c r="AR56" s="18"/>
      <c r="AS56" s="18"/>
      <c r="AT56" s="18"/>
      <c r="AU56" s="18"/>
      <c r="AV56" s="18"/>
      <c r="AW56" s="18"/>
      <c r="AX56" s="18"/>
      <c r="AY56" s="18"/>
      <c r="AZ56" s="18"/>
    </row>
    <row r="57" spans="1:52" s="19" customFormat="1" ht="25.15" hidden="1" customHeight="1" x14ac:dyDescent="0.25">
      <c r="A57" s="31"/>
      <c r="B57" s="21" t="s">
        <v>68</v>
      </c>
      <c r="C57" s="21" t="s">
        <v>52</v>
      </c>
      <c r="D57" s="44"/>
      <c r="E57" s="44"/>
      <c r="F57" s="44"/>
      <c r="G57" s="44"/>
      <c r="H57" s="42"/>
      <c r="I57" s="10"/>
      <c r="J57" s="42"/>
      <c r="K57" s="72"/>
      <c r="L57" s="72"/>
      <c r="M57" s="72"/>
      <c r="N57" s="72">
        <f t="shared" si="32"/>
        <v>0</v>
      </c>
      <c r="O57" s="72">
        <f t="shared" si="33"/>
        <v>0</v>
      </c>
      <c r="P57" s="72"/>
      <c r="Q57" s="72"/>
      <c r="R57" s="72">
        <f t="shared" si="34"/>
        <v>0</v>
      </c>
      <c r="S57" s="72">
        <f t="shared" si="35"/>
        <v>0</v>
      </c>
      <c r="T57" s="72"/>
      <c r="U57" s="72"/>
      <c r="V57" s="72">
        <f t="shared" si="36"/>
        <v>0</v>
      </c>
      <c r="W57" s="72">
        <f t="shared" si="37"/>
        <v>0</v>
      </c>
      <c r="X57" s="72"/>
      <c r="Y57" s="72"/>
      <c r="Z57" s="72"/>
      <c r="AA57" s="72"/>
      <c r="AB57" s="72"/>
      <c r="AC57" s="72">
        <f t="shared" si="1"/>
        <v>0</v>
      </c>
      <c r="AD57" s="72">
        <f t="shared" si="2"/>
        <v>0</v>
      </c>
      <c r="AE57" s="72">
        <f t="shared" si="3"/>
        <v>0</v>
      </c>
      <c r="AF57" s="225">
        <f t="shared" si="19"/>
        <v>0</v>
      </c>
      <c r="AG57" s="225">
        <f t="shared" si="20"/>
        <v>0</v>
      </c>
      <c r="AH57" s="225">
        <f t="shared" si="21"/>
        <v>0</v>
      </c>
      <c r="AI57" s="225">
        <f t="shared" si="22"/>
        <v>0</v>
      </c>
      <c r="AJ57" s="225">
        <f t="shared" si="23"/>
        <v>0</v>
      </c>
      <c r="AK57" s="225">
        <f t="shared" si="24"/>
        <v>0</v>
      </c>
      <c r="AL57" s="72"/>
      <c r="AM57" s="72"/>
      <c r="AN57" s="76"/>
      <c r="AO57" s="79"/>
      <c r="AP57" s="18"/>
      <c r="AQ57" s="18"/>
      <c r="AR57" s="18"/>
      <c r="AS57" s="18"/>
      <c r="AT57" s="18"/>
      <c r="AU57" s="18"/>
      <c r="AV57" s="18"/>
      <c r="AW57" s="18"/>
      <c r="AX57" s="18"/>
      <c r="AY57" s="18"/>
      <c r="AZ57" s="18"/>
    </row>
    <row r="58" spans="1:52" s="19" customFormat="1" ht="25.15" hidden="1" customHeight="1" x14ac:dyDescent="0.25">
      <c r="A58" s="31"/>
      <c r="B58" s="21" t="s">
        <v>69</v>
      </c>
      <c r="C58" s="21" t="s">
        <v>52</v>
      </c>
      <c r="D58" s="44"/>
      <c r="E58" s="44"/>
      <c r="F58" s="44"/>
      <c r="G58" s="44"/>
      <c r="H58" s="42"/>
      <c r="I58" s="10"/>
      <c r="J58" s="42"/>
      <c r="K58" s="72"/>
      <c r="L58" s="72"/>
      <c r="M58" s="72"/>
      <c r="N58" s="72">
        <f t="shared" si="32"/>
        <v>0</v>
      </c>
      <c r="O58" s="72">
        <f t="shared" si="33"/>
        <v>0</v>
      </c>
      <c r="P58" s="72"/>
      <c r="Q58" s="72"/>
      <c r="R58" s="72">
        <f t="shared" si="34"/>
        <v>0</v>
      </c>
      <c r="S58" s="72">
        <f t="shared" si="35"/>
        <v>0</v>
      </c>
      <c r="T58" s="72"/>
      <c r="U58" s="72"/>
      <c r="V58" s="72">
        <f t="shared" si="36"/>
        <v>0</v>
      </c>
      <c r="W58" s="72">
        <f t="shared" si="37"/>
        <v>0</v>
      </c>
      <c r="X58" s="72"/>
      <c r="Y58" s="72"/>
      <c r="Z58" s="72"/>
      <c r="AA58" s="72"/>
      <c r="AB58" s="72"/>
      <c r="AC58" s="72">
        <f t="shared" si="1"/>
        <v>0</v>
      </c>
      <c r="AD58" s="72">
        <f t="shared" si="2"/>
        <v>0</v>
      </c>
      <c r="AE58" s="72">
        <f t="shared" si="3"/>
        <v>0</v>
      </c>
      <c r="AF58" s="225">
        <f t="shared" si="19"/>
        <v>0</v>
      </c>
      <c r="AG58" s="225">
        <f t="shared" si="20"/>
        <v>0</v>
      </c>
      <c r="AH58" s="225">
        <f t="shared" si="21"/>
        <v>0</v>
      </c>
      <c r="AI58" s="225">
        <f t="shared" si="22"/>
        <v>0</v>
      </c>
      <c r="AJ58" s="225">
        <f t="shared" si="23"/>
        <v>0</v>
      </c>
      <c r="AK58" s="225">
        <f t="shared" si="24"/>
        <v>0</v>
      </c>
      <c r="AL58" s="72"/>
      <c r="AM58" s="72"/>
      <c r="AN58" s="76"/>
      <c r="AO58" s="79"/>
      <c r="AP58" s="18"/>
      <c r="AQ58" s="18"/>
      <c r="AR58" s="18"/>
      <c r="AS58" s="18"/>
      <c r="AT58" s="18"/>
      <c r="AU58" s="18"/>
      <c r="AV58" s="18"/>
      <c r="AW58" s="18"/>
      <c r="AX58" s="18"/>
      <c r="AY58" s="18"/>
      <c r="AZ58" s="18"/>
    </row>
    <row r="59" spans="1:52" s="19" customFormat="1" ht="25.15" hidden="1" customHeight="1" x14ac:dyDescent="0.25">
      <c r="A59" s="31"/>
      <c r="B59" s="21" t="s">
        <v>70</v>
      </c>
      <c r="C59" s="21" t="s">
        <v>52</v>
      </c>
      <c r="D59" s="44"/>
      <c r="E59" s="44"/>
      <c r="F59" s="15"/>
      <c r="G59" s="15"/>
      <c r="H59" s="33"/>
      <c r="I59" s="33"/>
      <c r="J59" s="33"/>
      <c r="K59" s="72"/>
      <c r="L59" s="72"/>
      <c r="M59" s="72"/>
      <c r="N59" s="72">
        <f t="shared" si="32"/>
        <v>0</v>
      </c>
      <c r="O59" s="72">
        <f t="shared" si="33"/>
        <v>0</v>
      </c>
      <c r="P59" s="72"/>
      <c r="Q59" s="72"/>
      <c r="R59" s="72">
        <f t="shared" si="34"/>
        <v>0</v>
      </c>
      <c r="S59" s="72">
        <f t="shared" si="35"/>
        <v>0</v>
      </c>
      <c r="T59" s="72"/>
      <c r="U59" s="72"/>
      <c r="V59" s="72">
        <f t="shared" si="36"/>
        <v>0</v>
      </c>
      <c r="W59" s="72">
        <f t="shared" si="37"/>
        <v>0</v>
      </c>
      <c r="X59" s="72"/>
      <c r="Y59" s="72"/>
      <c r="Z59" s="72"/>
      <c r="AA59" s="72"/>
      <c r="AB59" s="72"/>
      <c r="AC59" s="72">
        <f t="shared" si="1"/>
        <v>0</v>
      </c>
      <c r="AD59" s="72">
        <f t="shared" si="2"/>
        <v>0</v>
      </c>
      <c r="AE59" s="72">
        <f t="shared" si="3"/>
        <v>0</v>
      </c>
      <c r="AF59" s="225">
        <f t="shared" si="19"/>
        <v>0</v>
      </c>
      <c r="AG59" s="225">
        <f t="shared" si="20"/>
        <v>0</v>
      </c>
      <c r="AH59" s="225">
        <f t="shared" si="21"/>
        <v>0</v>
      </c>
      <c r="AI59" s="225">
        <f t="shared" si="22"/>
        <v>0</v>
      </c>
      <c r="AJ59" s="225">
        <f t="shared" si="23"/>
        <v>0</v>
      </c>
      <c r="AK59" s="225">
        <f t="shared" si="24"/>
        <v>0</v>
      </c>
      <c r="AL59" s="72"/>
      <c r="AM59" s="72"/>
      <c r="AN59" s="76"/>
      <c r="AO59" s="79"/>
      <c r="AP59" s="18"/>
      <c r="AQ59" s="18"/>
      <c r="AR59" s="18"/>
      <c r="AS59" s="18"/>
      <c r="AT59" s="18"/>
      <c r="AU59" s="18"/>
      <c r="AV59" s="18"/>
      <c r="AW59" s="18"/>
      <c r="AX59" s="18"/>
      <c r="AY59" s="18"/>
      <c r="AZ59" s="18"/>
    </row>
    <row r="60" spans="1:52" s="19" customFormat="1" ht="25.15" hidden="1" customHeight="1" x14ac:dyDescent="0.25">
      <c r="A60" s="31"/>
      <c r="B60" s="21" t="s">
        <v>71</v>
      </c>
      <c r="C60" s="21" t="s">
        <v>72</v>
      </c>
      <c r="D60" s="44"/>
      <c r="E60" s="44"/>
      <c r="F60" s="44"/>
      <c r="G60" s="44"/>
      <c r="H60" s="42"/>
      <c r="I60" s="10"/>
      <c r="J60" s="42"/>
      <c r="K60" s="72"/>
      <c r="L60" s="72"/>
      <c r="M60" s="72"/>
      <c r="N60" s="72">
        <f t="shared" si="32"/>
        <v>0</v>
      </c>
      <c r="O60" s="72">
        <f t="shared" si="33"/>
        <v>0</v>
      </c>
      <c r="P60" s="72"/>
      <c r="Q60" s="72"/>
      <c r="R60" s="72">
        <f t="shared" si="34"/>
        <v>0</v>
      </c>
      <c r="S60" s="72">
        <f t="shared" si="35"/>
        <v>0</v>
      </c>
      <c r="T60" s="72"/>
      <c r="U60" s="72"/>
      <c r="V60" s="72">
        <f t="shared" si="36"/>
        <v>0</v>
      </c>
      <c r="W60" s="72">
        <f t="shared" si="37"/>
        <v>0</v>
      </c>
      <c r="X60" s="72"/>
      <c r="Y60" s="72"/>
      <c r="Z60" s="72"/>
      <c r="AA60" s="72"/>
      <c r="AB60" s="72"/>
      <c r="AC60" s="72">
        <f t="shared" si="1"/>
        <v>0</v>
      </c>
      <c r="AD60" s="72">
        <f t="shared" si="2"/>
        <v>0</v>
      </c>
      <c r="AE60" s="72">
        <f t="shared" si="3"/>
        <v>0</v>
      </c>
      <c r="AF60" s="225">
        <f t="shared" si="19"/>
        <v>0</v>
      </c>
      <c r="AG60" s="225">
        <f t="shared" si="20"/>
        <v>0</v>
      </c>
      <c r="AH60" s="225">
        <f t="shared" si="21"/>
        <v>0</v>
      </c>
      <c r="AI60" s="225">
        <f t="shared" si="22"/>
        <v>0</v>
      </c>
      <c r="AJ60" s="225">
        <f t="shared" si="23"/>
        <v>0</v>
      </c>
      <c r="AK60" s="225">
        <f t="shared" si="24"/>
        <v>0</v>
      </c>
      <c r="AL60" s="72"/>
      <c r="AM60" s="72"/>
      <c r="AN60" s="76"/>
      <c r="AO60" s="79"/>
      <c r="AP60" s="18"/>
      <c r="AQ60" s="18"/>
      <c r="AR60" s="18"/>
      <c r="AS60" s="18"/>
      <c r="AT60" s="18"/>
      <c r="AU60" s="18"/>
      <c r="AV60" s="18"/>
      <c r="AW60" s="18"/>
      <c r="AX60" s="18"/>
      <c r="AY60" s="18"/>
      <c r="AZ60" s="18"/>
    </row>
    <row r="61" spans="1:52" s="29" customFormat="1" ht="25.15" customHeight="1" x14ac:dyDescent="0.25">
      <c r="A61" s="20">
        <v>4213</v>
      </c>
      <c r="B61" s="10" t="s">
        <v>73</v>
      </c>
      <c r="C61" s="22" t="s">
        <v>30</v>
      </c>
      <c r="D61" s="30">
        <f t="shared" ref="D61:I61" si="48">D62+D64</f>
        <v>239.64</v>
      </c>
      <c r="E61" s="30">
        <f t="shared" si="48"/>
        <v>0</v>
      </c>
      <c r="F61" s="30">
        <f t="shared" si="48"/>
        <v>232.9</v>
      </c>
      <c r="G61" s="30">
        <f t="shared" si="48"/>
        <v>0</v>
      </c>
      <c r="H61" s="30">
        <v>176.5</v>
      </c>
      <c r="I61" s="26">
        <f t="shared" si="48"/>
        <v>0</v>
      </c>
      <c r="J61" s="30">
        <v>176.5</v>
      </c>
      <c r="K61" s="72">
        <f t="shared" ref="K61:AM61" si="49">K62+K64</f>
        <v>0</v>
      </c>
      <c r="L61" s="72">
        <f>L62+L64</f>
        <v>0</v>
      </c>
      <c r="M61" s="72">
        <f t="shared" si="49"/>
        <v>0</v>
      </c>
      <c r="N61" s="72">
        <f t="shared" si="32"/>
        <v>88.25</v>
      </c>
      <c r="O61" s="72">
        <f t="shared" si="33"/>
        <v>88.25</v>
      </c>
      <c r="P61" s="72">
        <v>176.5</v>
      </c>
      <c r="Q61" s="72">
        <f t="shared" si="49"/>
        <v>0</v>
      </c>
      <c r="R61" s="72">
        <f t="shared" si="34"/>
        <v>88.25</v>
      </c>
      <c r="S61" s="72">
        <f t="shared" si="35"/>
        <v>88.25</v>
      </c>
      <c r="T61" s="72">
        <v>176.5</v>
      </c>
      <c r="U61" s="72">
        <f t="shared" si="49"/>
        <v>0</v>
      </c>
      <c r="V61" s="72">
        <f t="shared" si="36"/>
        <v>88.25</v>
      </c>
      <c r="W61" s="72">
        <f t="shared" si="37"/>
        <v>88.25</v>
      </c>
      <c r="X61" s="72">
        <v>176.5</v>
      </c>
      <c r="Y61" s="72">
        <f t="shared" si="49"/>
        <v>0</v>
      </c>
      <c r="Z61" s="72">
        <f t="shared" si="49"/>
        <v>0</v>
      </c>
      <c r="AA61" s="72">
        <f t="shared" si="49"/>
        <v>0</v>
      </c>
      <c r="AB61" s="72">
        <f t="shared" si="49"/>
        <v>0</v>
      </c>
      <c r="AC61" s="72">
        <f t="shared" si="1"/>
        <v>88.25</v>
      </c>
      <c r="AD61" s="72">
        <f t="shared" si="2"/>
        <v>88.25</v>
      </c>
      <c r="AE61" s="72">
        <f t="shared" si="3"/>
        <v>176.5</v>
      </c>
      <c r="AF61" s="225">
        <f t="shared" si="19"/>
        <v>44.125</v>
      </c>
      <c r="AG61" s="225">
        <f t="shared" si="20"/>
        <v>44.125</v>
      </c>
      <c r="AH61" s="225">
        <f t="shared" si="21"/>
        <v>88.25</v>
      </c>
      <c r="AI61" s="225">
        <f t="shared" si="22"/>
        <v>132.375</v>
      </c>
      <c r="AJ61" s="225">
        <f t="shared" si="23"/>
        <v>44.125</v>
      </c>
      <c r="AK61" s="225">
        <f t="shared" si="24"/>
        <v>176.5</v>
      </c>
      <c r="AL61" s="72">
        <f t="shared" si="49"/>
        <v>0</v>
      </c>
      <c r="AM61" s="72">
        <f t="shared" si="49"/>
        <v>0</v>
      </c>
      <c r="AN61" s="76">
        <f>AN62+AN64</f>
        <v>0</v>
      </c>
      <c r="AO61" s="79"/>
      <c r="AP61" s="28"/>
      <c r="AQ61" s="28"/>
      <c r="AR61" s="28"/>
      <c r="AS61" s="28"/>
      <c r="AT61" s="28"/>
      <c r="AU61" s="28"/>
      <c r="AV61" s="28"/>
      <c r="AW61" s="28"/>
      <c r="AX61" s="28"/>
      <c r="AY61" s="28"/>
      <c r="AZ61" s="28"/>
    </row>
    <row r="62" spans="1:52" s="19" customFormat="1" ht="25.15" customHeight="1" x14ac:dyDescent="0.25">
      <c r="A62" s="31"/>
      <c r="B62" s="21" t="s">
        <v>74</v>
      </c>
      <c r="C62" s="21" t="s">
        <v>30</v>
      </c>
      <c r="D62" s="44">
        <v>95.64</v>
      </c>
      <c r="E62" s="44"/>
      <c r="F62" s="44">
        <v>92.5</v>
      </c>
      <c r="G62" s="44"/>
      <c r="H62" s="42">
        <v>32.5</v>
      </c>
      <c r="I62" s="10"/>
      <c r="J62" s="42">
        <v>32.5</v>
      </c>
      <c r="K62" s="72"/>
      <c r="L62" s="72"/>
      <c r="M62" s="72"/>
      <c r="N62" s="72">
        <f t="shared" si="32"/>
        <v>16.25</v>
      </c>
      <c r="O62" s="72">
        <f t="shared" si="33"/>
        <v>16.25</v>
      </c>
      <c r="P62" s="72">
        <v>32.5</v>
      </c>
      <c r="Q62" s="72"/>
      <c r="R62" s="72">
        <f t="shared" si="34"/>
        <v>16.25</v>
      </c>
      <c r="S62" s="72">
        <f t="shared" si="35"/>
        <v>16.25</v>
      </c>
      <c r="T62" s="72">
        <v>32.5</v>
      </c>
      <c r="U62" s="72"/>
      <c r="V62" s="72">
        <f t="shared" si="36"/>
        <v>16.25</v>
      </c>
      <c r="W62" s="72">
        <f t="shared" si="37"/>
        <v>16.25</v>
      </c>
      <c r="X62" s="72">
        <v>32.5</v>
      </c>
      <c r="Y62" s="72"/>
      <c r="Z62" s="72"/>
      <c r="AA62" s="72"/>
      <c r="AB62" s="72"/>
      <c r="AC62" s="72">
        <f t="shared" si="1"/>
        <v>16.25</v>
      </c>
      <c r="AD62" s="72">
        <f t="shared" si="2"/>
        <v>16.25</v>
      </c>
      <c r="AE62" s="72">
        <f t="shared" si="3"/>
        <v>32.5</v>
      </c>
      <c r="AF62" s="225">
        <f t="shared" si="19"/>
        <v>8.125</v>
      </c>
      <c r="AG62" s="225">
        <f t="shared" si="20"/>
        <v>8.125</v>
      </c>
      <c r="AH62" s="225">
        <f t="shared" si="21"/>
        <v>16.25</v>
      </c>
      <c r="AI62" s="225">
        <f t="shared" si="22"/>
        <v>24.375</v>
      </c>
      <c r="AJ62" s="225">
        <f t="shared" si="23"/>
        <v>8.125</v>
      </c>
      <c r="AK62" s="225">
        <f t="shared" si="24"/>
        <v>32.5</v>
      </c>
      <c r="AL62" s="72"/>
      <c r="AM62" s="72"/>
      <c r="AN62" s="76"/>
      <c r="AO62" s="79"/>
      <c r="AP62" s="18"/>
      <c r="AQ62" s="18"/>
      <c r="AR62" s="18"/>
      <c r="AS62" s="18"/>
      <c r="AT62" s="18"/>
      <c r="AU62" s="18"/>
      <c r="AV62" s="18"/>
      <c r="AW62" s="18"/>
      <c r="AX62" s="18"/>
      <c r="AY62" s="18"/>
      <c r="AZ62" s="18"/>
    </row>
    <row r="63" spans="1:52" s="19" customFormat="1" ht="25.15" customHeight="1" x14ac:dyDescent="0.25">
      <c r="A63" s="31"/>
      <c r="B63" s="21" t="s">
        <v>75</v>
      </c>
      <c r="C63" s="21" t="s">
        <v>62</v>
      </c>
      <c r="D63" s="15">
        <v>914</v>
      </c>
      <c r="E63" s="44"/>
      <c r="F63" s="15"/>
      <c r="G63" s="15"/>
      <c r="H63" s="33">
        <v>181</v>
      </c>
      <c r="I63" s="10"/>
      <c r="J63" s="33">
        <v>181</v>
      </c>
      <c r="K63" s="72"/>
      <c r="L63" s="72"/>
      <c r="M63" s="72"/>
      <c r="N63" s="72">
        <f t="shared" si="32"/>
        <v>90.5</v>
      </c>
      <c r="O63" s="72">
        <f t="shared" si="33"/>
        <v>90.5</v>
      </c>
      <c r="P63" s="72">
        <v>181</v>
      </c>
      <c r="Q63" s="72"/>
      <c r="R63" s="72">
        <f t="shared" si="34"/>
        <v>90.5</v>
      </c>
      <c r="S63" s="72">
        <f t="shared" si="35"/>
        <v>90.5</v>
      </c>
      <c r="T63" s="72">
        <v>181</v>
      </c>
      <c r="U63" s="72"/>
      <c r="V63" s="72">
        <f t="shared" si="36"/>
        <v>90.5</v>
      </c>
      <c r="W63" s="72">
        <f t="shared" si="37"/>
        <v>90.5</v>
      </c>
      <c r="X63" s="72">
        <v>181</v>
      </c>
      <c r="Y63" s="72"/>
      <c r="Z63" s="72"/>
      <c r="AA63" s="72"/>
      <c r="AB63" s="72"/>
      <c r="AC63" s="72">
        <f t="shared" si="1"/>
        <v>90.5</v>
      </c>
      <c r="AD63" s="72">
        <f t="shared" si="2"/>
        <v>90.5</v>
      </c>
      <c r="AE63" s="72">
        <f t="shared" si="3"/>
        <v>181</v>
      </c>
      <c r="AF63" s="225">
        <f t="shared" si="19"/>
        <v>45.25</v>
      </c>
      <c r="AG63" s="225">
        <f t="shared" si="20"/>
        <v>45.25</v>
      </c>
      <c r="AH63" s="225">
        <f t="shared" si="21"/>
        <v>90.5</v>
      </c>
      <c r="AI63" s="225">
        <f t="shared" si="22"/>
        <v>135.75</v>
      </c>
      <c r="AJ63" s="225">
        <f t="shared" si="23"/>
        <v>45.25</v>
      </c>
      <c r="AK63" s="225">
        <f t="shared" si="24"/>
        <v>181</v>
      </c>
      <c r="AL63" s="72"/>
      <c r="AM63" s="72"/>
      <c r="AN63" s="76"/>
      <c r="AO63" s="79"/>
      <c r="AP63" s="18"/>
      <c r="AQ63" s="18"/>
      <c r="AR63" s="18"/>
      <c r="AS63" s="18"/>
      <c r="AT63" s="18"/>
      <c r="AU63" s="18"/>
      <c r="AV63" s="18"/>
      <c r="AW63" s="18"/>
      <c r="AX63" s="18"/>
      <c r="AY63" s="18"/>
      <c r="AZ63" s="18"/>
    </row>
    <row r="64" spans="1:52" s="19" customFormat="1" ht="25.15" customHeight="1" x14ac:dyDescent="0.25">
      <c r="A64" s="31"/>
      <c r="B64" s="21" t="s">
        <v>76</v>
      </c>
      <c r="C64" s="21" t="s">
        <v>30</v>
      </c>
      <c r="D64" s="44">
        <f>12*12</f>
        <v>144</v>
      </c>
      <c r="E64" s="44"/>
      <c r="F64" s="44">
        <v>140.4</v>
      </c>
      <c r="G64" s="44"/>
      <c r="H64" s="44">
        <v>144</v>
      </c>
      <c r="I64" s="10"/>
      <c r="J64" s="44">
        <v>144</v>
      </c>
      <c r="K64" s="72"/>
      <c r="L64" s="72"/>
      <c r="M64" s="72"/>
      <c r="N64" s="72">
        <f t="shared" si="32"/>
        <v>72</v>
      </c>
      <c r="O64" s="72">
        <f t="shared" si="33"/>
        <v>72</v>
      </c>
      <c r="P64" s="72">
        <v>144</v>
      </c>
      <c r="Q64" s="72"/>
      <c r="R64" s="72">
        <f t="shared" si="34"/>
        <v>72</v>
      </c>
      <c r="S64" s="72">
        <f t="shared" si="35"/>
        <v>72</v>
      </c>
      <c r="T64" s="72">
        <v>144</v>
      </c>
      <c r="U64" s="72"/>
      <c r="V64" s="72">
        <f t="shared" si="36"/>
        <v>72</v>
      </c>
      <c r="W64" s="72">
        <f t="shared" si="37"/>
        <v>72</v>
      </c>
      <c r="X64" s="72">
        <v>144</v>
      </c>
      <c r="Y64" s="72"/>
      <c r="Z64" s="72"/>
      <c r="AA64" s="72"/>
      <c r="AB64" s="72"/>
      <c r="AC64" s="72">
        <f t="shared" si="1"/>
        <v>72</v>
      </c>
      <c r="AD64" s="72">
        <f t="shared" si="2"/>
        <v>72</v>
      </c>
      <c r="AE64" s="72">
        <f t="shared" si="3"/>
        <v>144</v>
      </c>
      <c r="AF64" s="225">
        <f t="shared" si="19"/>
        <v>36</v>
      </c>
      <c r="AG64" s="225">
        <f t="shared" si="20"/>
        <v>36</v>
      </c>
      <c r="AH64" s="225">
        <f t="shared" si="21"/>
        <v>72</v>
      </c>
      <c r="AI64" s="225">
        <f t="shared" si="22"/>
        <v>108</v>
      </c>
      <c r="AJ64" s="225">
        <f t="shared" si="23"/>
        <v>36</v>
      </c>
      <c r="AK64" s="225">
        <f t="shared" si="24"/>
        <v>144</v>
      </c>
      <c r="AL64" s="72"/>
      <c r="AM64" s="72"/>
      <c r="AN64" s="76"/>
      <c r="AO64" s="79"/>
      <c r="AP64" s="18"/>
      <c r="AQ64" s="18"/>
      <c r="AR64" s="18"/>
      <c r="AS64" s="18"/>
      <c r="AT64" s="18"/>
      <c r="AU64" s="18"/>
      <c r="AV64" s="18"/>
      <c r="AW64" s="18"/>
      <c r="AX64" s="18"/>
      <c r="AY64" s="18"/>
      <c r="AZ64" s="18"/>
    </row>
    <row r="65" spans="1:52" s="29" customFormat="1" ht="25.15" customHeight="1" x14ac:dyDescent="0.25">
      <c r="A65" s="20">
        <v>4214</v>
      </c>
      <c r="B65" s="10" t="s">
        <v>77</v>
      </c>
      <c r="C65" s="22" t="s">
        <v>30</v>
      </c>
      <c r="D65" s="30">
        <f>D66+D67+D68+D69+D70+D71+D72+D73</f>
        <v>385.05</v>
      </c>
      <c r="E65" s="30">
        <f>E66+E67+E68+E69+E70+E71+E72+E73</f>
        <v>0</v>
      </c>
      <c r="F65" s="30">
        <f t="shared" ref="F65:I65" si="50">F66+F67+F68+F69+F70+F71+F72+F73</f>
        <v>362.24</v>
      </c>
      <c r="G65" s="30">
        <f t="shared" si="50"/>
        <v>0</v>
      </c>
      <c r="H65" s="30">
        <v>237.6</v>
      </c>
      <c r="I65" s="26">
        <f t="shared" si="50"/>
        <v>0</v>
      </c>
      <c r="J65" s="30">
        <v>237.6</v>
      </c>
      <c r="K65" s="72">
        <f t="shared" ref="K65:AM65" si="51">K66+K67+K68+K69+K70+K71+K72+K73</f>
        <v>0</v>
      </c>
      <c r="L65" s="72">
        <f>L66+L67+L68+L69+L70+L71+L72+L73</f>
        <v>0</v>
      </c>
      <c r="M65" s="72">
        <f t="shared" si="51"/>
        <v>0</v>
      </c>
      <c r="N65" s="72">
        <f t="shared" si="32"/>
        <v>118.8</v>
      </c>
      <c r="O65" s="72">
        <f t="shared" si="33"/>
        <v>118.8</v>
      </c>
      <c r="P65" s="72">
        <v>237.6</v>
      </c>
      <c r="Q65" s="72">
        <f t="shared" si="51"/>
        <v>0</v>
      </c>
      <c r="R65" s="72">
        <f t="shared" si="34"/>
        <v>118.8</v>
      </c>
      <c r="S65" s="72">
        <f t="shared" si="35"/>
        <v>118.8</v>
      </c>
      <c r="T65" s="72">
        <v>237.6</v>
      </c>
      <c r="U65" s="72">
        <f t="shared" si="51"/>
        <v>0</v>
      </c>
      <c r="V65" s="72">
        <f t="shared" si="36"/>
        <v>118.8</v>
      </c>
      <c r="W65" s="72">
        <f t="shared" si="37"/>
        <v>118.8</v>
      </c>
      <c r="X65" s="72">
        <v>237.6</v>
      </c>
      <c r="Y65" s="72">
        <f t="shared" si="51"/>
        <v>0</v>
      </c>
      <c r="Z65" s="72">
        <f t="shared" si="51"/>
        <v>0</v>
      </c>
      <c r="AA65" s="72">
        <f t="shared" si="51"/>
        <v>0</v>
      </c>
      <c r="AB65" s="72">
        <f t="shared" si="51"/>
        <v>0</v>
      </c>
      <c r="AC65" s="72">
        <f t="shared" si="1"/>
        <v>118.8</v>
      </c>
      <c r="AD65" s="72">
        <f t="shared" si="2"/>
        <v>118.8</v>
      </c>
      <c r="AE65" s="72">
        <f t="shared" si="3"/>
        <v>237.6</v>
      </c>
      <c r="AF65" s="225">
        <f t="shared" si="19"/>
        <v>59.4</v>
      </c>
      <c r="AG65" s="225">
        <f t="shared" si="20"/>
        <v>59.4</v>
      </c>
      <c r="AH65" s="225">
        <f t="shared" si="21"/>
        <v>118.8</v>
      </c>
      <c r="AI65" s="225">
        <f t="shared" si="22"/>
        <v>178.2</v>
      </c>
      <c r="AJ65" s="225">
        <f t="shared" si="23"/>
        <v>59.4</v>
      </c>
      <c r="AK65" s="225">
        <f t="shared" si="24"/>
        <v>237.6</v>
      </c>
      <c r="AL65" s="72">
        <f t="shared" si="51"/>
        <v>0</v>
      </c>
      <c r="AM65" s="72">
        <f t="shared" si="51"/>
        <v>0</v>
      </c>
      <c r="AN65" s="76">
        <f>AN66+AN67+AN68+AN69+AN70+AN71+AN72+AN73</f>
        <v>0</v>
      </c>
      <c r="AO65" s="79"/>
      <c r="AP65" s="28"/>
      <c r="AQ65" s="28"/>
      <c r="AR65" s="28"/>
      <c r="AS65" s="28"/>
      <c r="AT65" s="28"/>
      <c r="AU65" s="28"/>
      <c r="AV65" s="28"/>
      <c r="AW65" s="28"/>
      <c r="AX65" s="28"/>
      <c r="AY65" s="28"/>
      <c r="AZ65" s="28"/>
    </row>
    <row r="66" spans="1:52" s="19" customFormat="1" ht="25.15" customHeight="1" x14ac:dyDescent="0.25">
      <c r="A66" s="31"/>
      <c r="B66" s="10" t="s">
        <v>78</v>
      </c>
      <c r="C66" s="21" t="s">
        <v>30</v>
      </c>
      <c r="D66" s="44">
        <v>175.05</v>
      </c>
      <c r="E66" s="44"/>
      <c r="F66" s="44">
        <v>157.47999999999999</v>
      </c>
      <c r="G66" s="44"/>
      <c r="H66" s="44">
        <v>175.2</v>
      </c>
      <c r="I66" s="10"/>
      <c r="J66" s="44">
        <v>175.2</v>
      </c>
      <c r="K66" s="72"/>
      <c r="L66" s="72"/>
      <c r="M66" s="72"/>
      <c r="N66" s="72">
        <f t="shared" si="32"/>
        <v>87.6</v>
      </c>
      <c r="O66" s="72">
        <f t="shared" si="33"/>
        <v>87.6</v>
      </c>
      <c r="P66" s="72">
        <v>175.2</v>
      </c>
      <c r="Q66" s="72"/>
      <c r="R66" s="72">
        <f t="shared" si="34"/>
        <v>87.6</v>
      </c>
      <c r="S66" s="72">
        <f t="shared" si="35"/>
        <v>87.6</v>
      </c>
      <c r="T66" s="72">
        <v>175.2</v>
      </c>
      <c r="U66" s="72"/>
      <c r="V66" s="72">
        <f t="shared" si="36"/>
        <v>87.6</v>
      </c>
      <c r="W66" s="72">
        <f t="shared" si="37"/>
        <v>87.6</v>
      </c>
      <c r="X66" s="72">
        <v>175.2</v>
      </c>
      <c r="Y66" s="72"/>
      <c r="Z66" s="72"/>
      <c r="AA66" s="72"/>
      <c r="AB66" s="72"/>
      <c r="AC66" s="72">
        <f t="shared" si="1"/>
        <v>87.6</v>
      </c>
      <c r="AD66" s="72">
        <f t="shared" si="2"/>
        <v>87.6</v>
      </c>
      <c r="AE66" s="72">
        <f t="shared" si="3"/>
        <v>175.2</v>
      </c>
      <c r="AF66" s="225">
        <f t="shared" si="19"/>
        <v>43.8</v>
      </c>
      <c r="AG66" s="225">
        <f t="shared" si="20"/>
        <v>43.8</v>
      </c>
      <c r="AH66" s="225">
        <f t="shared" si="21"/>
        <v>87.6</v>
      </c>
      <c r="AI66" s="225">
        <f t="shared" si="22"/>
        <v>131.39999999999998</v>
      </c>
      <c r="AJ66" s="225">
        <f t="shared" si="23"/>
        <v>43.8</v>
      </c>
      <c r="AK66" s="225">
        <f t="shared" si="24"/>
        <v>175.2</v>
      </c>
      <c r="AL66" s="72"/>
      <c r="AM66" s="72"/>
      <c r="AN66" s="76"/>
      <c r="AO66" s="79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</row>
    <row r="67" spans="1:52" s="19" customFormat="1" ht="25.15" customHeight="1" x14ac:dyDescent="0.25">
      <c r="A67" s="31"/>
      <c r="B67" s="10" t="s">
        <v>79</v>
      </c>
      <c r="C67" s="21" t="s">
        <v>30</v>
      </c>
      <c r="D67" s="44">
        <v>0</v>
      </c>
      <c r="E67" s="46"/>
      <c r="F67" s="44">
        <v>84.76</v>
      </c>
      <c r="G67" s="46"/>
      <c r="H67" s="42">
        <v>2.4</v>
      </c>
      <c r="I67" s="45"/>
      <c r="J67" s="42">
        <v>2.4</v>
      </c>
      <c r="K67" s="72"/>
      <c r="L67" s="72"/>
      <c r="M67" s="72"/>
      <c r="N67" s="72">
        <f t="shared" si="32"/>
        <v>1.2</v>
      </c>
      <c r="O67" s="72">
        <f t="shared" si="33"/>
        <v>1.2</v>
      </c>
      <c r="P67" s="72">
        <v>2.4</v>
      </c>
      <c r="Q67" s="72"/>
      <c r="R67" s="72">
        <f t="shared" si="34"/>
        <v>1.2</v>
      </c>
      <c r="S67" s="72">
        <f t="shared" si="35"/>
        <v>1.2</v>
      </c>
      <c r="T67" s="72">
        <v>2.4</v>
      </c>
      <c r="U67" s="72"/>
      <c r="V67" s="72">
        <f t="shared" si="36"/>
        <v>1.2</v>
      </c>
      <c r="W67" s="72">
        <f t="shared" si="37"/>
        <v>1.2</v>
      </c>
      <c r="X67" s="72">
        <v>2.4</v>
      </c>
      <c r="Y67" s="72"/>
      <c r="Z67" s="72"/>
      <c r="AA67" s="72"/>
      <c r="AB67" s="72"/>
      <c r="AC67" s="72">
        <f t="shared" si="1"/>
        <v>1.2</v>
      </c>
      <c r="AD67" s="72">
        <f t="shared" si="2"/>
        <v>1.2</v>
      </c>
      <c r="AE67" s="72">
        <f t="shared" si="3"/>
        <v>2.4</v>
      </c>
      <c r="AF67" s="225">
        <f t="shared" si="19"/>
        <v>0.6</v>
      </c>
      <c r="AG67" s="225">
        <f t="shared" si="20"/>
        <v>0.6</v>
      </c>
      <c r="AH67" s="225">
        <f t="shared" si="21"/>
        <v>1.2</v>
      </c>
      <c r="AI67" s="225">
        <f t="shared" si="22"/>
        <v>1.7999999999999998</v>
      </c>
      <c r="AJ67" s="225">
        <f t="shared" si="23"/>
        <v>0.6</v>
      </c>
      <c r="AK67" s="225">
        <f t="shared" si="24"/>
        <v>2.4</v>
      </c>
      <c r="AL67" s="72"/>
      <c r="AM67" s="72"/>
      <c r="AN67" s="76"/>
      <c r="AO67" s="79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</row>
    <row r="68" spans="1:52" s="19" customFormat="1" ht="25.15" hidden="1" customHeight="1" x14ac:dyDescent="0.25">
      <c r="A68" s="31"/>
      <c r="B68" s="21" t="s">
        <v>80</v>
      </c>
      <c r="C68" s="21" t="s">
        <v>30</v>
      </c>
      <c r="D68" s="44"/>
      <c r="E68" s="44"/>
      <c r="F68" s="44"/>
      <c r="G68" s="44"/>
      <c r="H68" s="42"/>
      <c r="I68" s="10"/>
      <c r="J68" s="42"/>
      <c r="K68" s="72"/>
      <c r="L68" s="72"/>
      <c r="M68" s="72"/>
      <c r="N68" s="72">
        <f t="shared" si="32"/>
        <v>0</v>
      </c>
      <c r="O68" s="72">
        <f t="shared" si="33"/>
        <v>0</v>
      </c>
      <c r="P68" s="72"/>
      <c r="Q68" s="72"/>
      <c r="R68" s="72">
        <f t="shared" si="34"/>
        <v>0</v>
      </c>
      <c r="S68" s="72">
        <f t="shared" si="35"/>
        <v>0</v>
      </c>
      <c r="T68" s="72"/>
      <c r="U68" s="72"/>
      <c r="V68" s="72">
        <f t="shared" si="36"/>
        <v>0</v>
      </c>
      <c r="W68" s="72">
        <f t="shared" si="37"/>
        <v>0</v>
      </c>
      <c r="X68" s="72"/>
      <c r="Y68" s="72"/>
      <c r="Z68" s="72"/>
      <c r="AA68" s="72"/>
      <c r="AB68" s="72"/>
      <c r="AC68" s="72">
        <f t="shared" si="1"/>
        <v>0</v>
      </c>
      <c r="AD68" s="72">
        <f t="shared" si="2"/>
        <v>0</v>
      </c>
      <c r="AE68" s="72">
        <f t="shared" si="3"/>
        <v>0</v>
      </c>
      <c r="AF68" s="225">
        <f t="shared" si="19"/>
        <v>0</v>
      </c>
      <c r="AG68" s="225">
        <f t="shared" si="20"/>
        <v>0</v>
      </c>
      <c r="AH68" s="225">
        <f t="shared" si="21"/>
        <v>0</v>
      </c>
      <c r="AI68" s="225">
        <f t="shared" si="22"/>
        <v>0</v>
      </c>
      <c r="AJ68" s="225">
        <f t="shared" si="23"/>
        <v>0</v>
      </c>
      <c r="AK68" s="225">
        <f t="shared" si="24"/>
        <v>0</v>
      </c>
      <c r="AL68" s="72"/>
      <c r="AM68" s="72"/>
      <c r="AN68" s="76"/>
      <c r="AO68" s="79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</row>
    <row r="69" spans="1:52" s="19" customFormat="1" ht="25.15" customHeight="1" x14ac:dyDescent="0.25">
      <c r="A69" s="31"/>
      <c r="B69" s="21" t="s">
        <v>81</v>
      </c>
      <c r="C69" s="21" t="s">
        <v>30</v>
      </c>
      <c r="D69" s="44">
        <v>90</v>
      </c>
      <c r="E69" s="44"/>
      <c r="F69" s="44"/>
      <c r="G69" s="44"/>
      <c r="H69" s="42"/>
      <c r="I69" s="10"/>
      <c r="J69" s="42"/>
      <c r="K69" s="72"/>
      <c r="L69" s="72"/>
      <c r="M69" s="72"/>
      <c r="N69" s="72">
        <f t="shared" si="32"/>
        <v>0</v>
      </c>
      <c r="O69" s="72">
        <f t="shared" si="33"/>
        <v>0</v>
      </c>
      <c r="P69" s="72"/>
      <c r="Q69" s="72"/>
      <c r="R69" s="72">
        <f t="shared" si="34"/>
        <v>0</v>
      </c>
      <c r="S69" s="72">
        <f t="shared" si="35"/>
        <v>0</v>
      </c>
      <c r="T69" s="72"/>
      <c r="U69" s="72"/>
      <c r="V69" s="72">
        <f t="shared" si="36"/>
        <v>0</v>
      </c>
      <c r="W69" s="72">
        <f t="shared" si="37"/>
        <v>0</v>
      </c>
      <c r="X69" s="72"/>
      <c r="Y69" s="72"/>
      <c r="Z69" s="72"/>
      <c r="AA69" s="72"/>
      <c r="AB69" s="72"/>
      <c r="AC69" s="72">
        <f t="shared" si="1"/>
        <v>0</v>
      </c>
      <c r="AD69" s="72">
        <f t="shared" si="2"/>
        <v>0</v>
      </c>
      <c r="AE69" s="72">
        <f t="shared" si="3"/>
        <v>0</v>
      </c>
      <c r="AF69" s="225">
        <f t="shared" si="19"/>
        <v>0</v>
      </c>
      <c r="AG69" s="225">
        <f t="shared" si="20"/>
        <v>0</v>
      </c>
      <c r="AH69" s="225">
        <f t="shared" si="21"/>
        <v>0</v>
      </c>
      <c r="AI69" s="225">
        <f t="shared" si="22"/>
        <v>0</v>
      </c>
      <c r="AJ69" s="225">
        <f t="shared" si="23"/>
        <v>0</v>
      </c>
      <c r="AK69" s="225">
        <f t="shared" si="24"/>
        <v>0</v>
      </c>
      <c r="AL69" s="72"/>
      <c r="AM69" s="72"/>
      <c r="AN69" s="76"/>
      <c r="AO69" s="79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</row>
    <row r="70" spans="1:52" s="19" customFormat="1" ht="25.15" customHeight="1" x14ac:dyDescent="0.25">
      <c r="A70" s="31"/>
      <c r="B70" s="21" t="s">
        <v>82</v>
      </c>
      <c r="C70" s="21" t="s">
        <v>30</v>
      </c>
      <c r="D70" s="44">
        <f>10*12</f>
        <v>120</v>
      </c>
      <c r="E70" s="44"/>
      <c r="F70" s="44">
        <f>10*12</f>
        <v>120</v>
      </c>
      <c r="G70" s="46"/>
      <c r="H70" s="42">
        <v>60</v>
      </c>
      <c r="I70" s="10"/>
      <c r="J70" s="42">
        <v>60</v>
      </c>
      <c r="K70" s="72"/>
      <c r="L70" s="72"/>
      <c r="M70" s="72"/>
      <c r="N70" s="72">
        <f t="shared" si="32"/>
        <v>30</v>
      </c>
      <c r="O70" s="72">
        <f t="shared" si="33"/>
        <v>30</v>
      </c>
      <c r="P70" s="72">
        <v>60</v>
      </c>
      <c r="Q70" s="72"/>
      <c r="R70" s="72">
        <f t="shared" si="34"/>
        <v>30</v>
      </c>
      <c r="S70" s="72">
        <f t="shared" si="35"/>
        <v>30</v>
      </c>
      <c r="T70" s="72">
        <v>60</v>
      </c>
      <c r="U70" s="72"/>
      <c r="V70" s="72">
        <f t="shared" si="36"/>
        <v>30</v>
      </c>
      <c r="W70" s="72">
        <f t="shared" si="37"/>
        <v>30</v>
      </c>
      <c r="X70" s="72">
        <v>60</v>
      </c>
      <c r="Y70" s="72"/>
      <c r="Z70" s="72"/>
      <c r="AA70" s="72"/>
      <c r="AB70" s="72"/>
      <c r="AC70" s="72">
        <f t="shared" si="1"/>
        <v>30</v>
      </c>
      <c r="AD70" s="72">
        <f t="shared" si="2"/>
        <v>30</v>
      </c>
      <c r="AE70" s="72">
        <f t="shared" si="3"/>
        <v>60</v>
      </c>
      <c r="AF70" s="225">
        <f t="shared" si="19"/>
        <v>15</v>
      </c>
      <c r="AG70" s="225">
        <f t="shared" si="20"/>
        <v>15</v>
      </c>
      <c r="AH70" s="225">
        <f t="shared" si="21"/>
        <v>30</v>
      </c>
      <c r="AI70" s="225">
        <f t="shared" si="22"/>
        <v>45</v>
      </c>
      <c r="AJ70" s="225">
        <f t="shared" si="23"/>
        <v>15</v>
      </c>
      <c r="AK70" s="225">
        <f t="shared" si="24"/>
        <v>60</v>
      </c>
      <c r="AL70" s="72"/>
      <c r="AM70" s="72"/>
      <c r="AN70" s="76"/>
      <c r="AO70" s="79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</row>
    <row r="71" spans="1:52" s="19" customFormat="1" ht="25.15" hidden="1" customHeight="1" x14ac:dyDescent="0.25">
      <c r="A71" s="31"/>
      <c r="B71" s="21" t="s">
        <v>83</v>
      </c>
      <c r="C71" s="21" t="s">
        <v>30</v>
      </c>
      <c r="D71" s="44"/>
      <c r="E71" s="44"/>
      <c r="F71" s="44"/>
      <c r="G71" s="44"/>
      <c r="H71" s="42"/>
      <c r="I71" s="10"/>
      <c r="J71" s="42"/>
      <c r="K71" s="72"/>
      <c r="L71" s="72"/>
      <c r="M71" s="72"/>
      <c r="N71" s="72">
        <f t="shared" si="32"/>
        <v>0</v>
      </c>
      <c r="O71" s="72">
        <f t="shared" si="33"/>
        <v>0</v>
      </c>
      <c r="P71" s="72"/>
      <c r="Q71" s="72"/>
      <c r="R71" s="72">
        <f t="shared" si="34"/>
        <v>0</v>
      </c>
      <c r="S71" s="72">
        <f t="shared" si="35"/>
        <v>0</v>
      </c>
      <c r="T71" s="72"/>
      <c r="U71" s="72"/>
      <c r="V71" s="72">
        <f t="shared" si="36"/>
        <v>0</v>
      </c>
      <c r="W71" s="72">
        <f t="shared" si="37"/>
        <v>0</v>
      </c>
      <c r="X71" s="72"/>
      <c r="Y71" s="72"/>
      <c r="Z71" s="72"/>
      <c r="AA71" s="72"/>
      <c r="AB71" s="72"/>
      <c r="AC71" s="72">
        <f t="shared" si="1"/>
        <v>0</v>
      </c>
      <c r="AD71" s="72">
        <f t="shared" si="2"/>
        <v>0</v>
      </c>
      <c r="AE71" s="72">
        <f t="shared" si="3"/>
        <v>0</v>
      </c>
      <c r="AF71" s="225">
        <f t="shared" si="19"/>
        <v>0</v>
      </c>
      <c r="AG71" s="225">
        <f t="shared" si="20"/>
        <v>0</v>
      </c>
      <c r="AH71" s="225">
        <f t="shared" si="21"/>
        <v>0</v>
      </c>
      <c r="AI71" s="225">
        <f t="shared" si="22"/>
        <v>0</v>
      </c>
      <c r="AJ71" s="225">
        <f t="shared" si="23"/>
        <v>0</v>
      </c>
      <c r="AK71" s="225">
        <f t="shared" si="24"/>
        <v>0</v>
      </c>
      <c r="AL71" s="72"/>
      <c r="AM71" s="72"/>
      <c r="AN71" s="76"/>
      <c r="AO71" s="79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</row>
    <row r="72" spans="1:52" s="19" customFormat="1" ht="25.15" hidden="1" customHeight="1" x14ac:dyDescent="0.25">
      <c r="A72" s="31"/>
      <c r="B72" s="21" t="s">
        <v>84</v>
      </c>
      <c r="C72" s="21" t="s">
        <v>30</v>
      </c>
      <c r="D72" s="44"/>
      <c r="E72" s="44"/>
      <c r="F72" s="44"/>
      <c r="G72" s="44"/>
      <c r="H72" s="42"/>
      <c r="I72" s="10"/>
      <c r="J72" s="42"/>
      <c r="K72" s="72"/>
      <c r="L72" s="72"/>
      <c r="M72" s="72"/>
      <c r="N72" s="72">
        <f t="shared" si="32"/>
        <v>0</v>
      </c>
      <c r="O72" s="72">
        <f t="shared" si="33"/>
        <v>0</v>
      </c>
      <c r="P72" s="72"/>
      <c r="Q72" s="72"/>
      <c r="R72" s="72">
        <f t="shared" si="34"/>
        <v>0</v>
      </c>
      <c r="S72" s="72">
        <f t="shared" si="35"/>
        <v>0</v>
      </c>
      <c r="T72" s="72"/>
      <c r="U72" s="72"/>
      <c r="V72" s="72">
        <f t="shared" si="36"/>
        <v>0</v>
      </c>
      <c r="W72" s="72">
        <f t="shared" si="37"/>
        <v>0</v>
      </c>
      <c r="X72" s="72"/>
      <c r="Y72" s="72"/>
      <c r="Z72" s="72"/>
      <c r="AA72" s="72"/>
      <c r="AB72" s="72"/>
      <c r="AC72" s="72">
        <f t="shared" si="1"/>
        <v>0</v>
      </c>
      <c r="AD72" s="72">
        <f t="shared" si="2"/>
        <v>0</v>
      </c>
      <c r="AE72" s="72">
        <f t="shared" si="3"/>
        <v>0</v>
      </c>
      <c r="AF72" s="225">
        <f t="shared" si="19"/>
        <v>0</v>
      </c>
      <c r="AG72" s="225">
        <f t="shared" si="20"/>
        <v>0</v>
      </c>
      <c r="AH72" s="225">
        <f t="shared" si="21"/>
        <v>0</v>
      </c>
      <c r="AI72" s="225">
        <f t="shared" si="22"/>
        <v>0</v>
      </c>
      <c r="AJ72" s="225">
        <f t="shared" si="23"/>
        <v>0</v>
      </c>
      <c r="AK72" s="225">
        <f t="shared" si="24"/>
        <v>0</v>
      </c>
      <c r="AL72" s="72"/>
      <c r="AM72" s="72"/>
      <c r="AN72" s="76"/>
      <c r="AO72" s="79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</row>
    <row r="73" spans="1:52" s="19" customFormat="1" ht="25.15" hidden="1" customHeight="1" x14ac:dyDescent="0.25">
      <c r="A73" s="31"/>
      <c r="B73" s="21" t="s">
        <v>85</v>
      </c>
      <c r="C73" s="21" t="s">
        <v>30</v>
      </c>
      <c r="D73" s="44"/>
      <c r="E73" s="44"/>
      <c r="F73" s="44"/>
      <c r="G73" s="44"/>
      <c r="H73" s="42"/>
      <c r="I73" s="10"/>
      <c r="J73" s="42"/>
      <c r="K73" s="72"/>
      <c r="L73" s="72"/>
      <c r="M73" s="72"/>
      <c r="N73" s="72">
        <f t="shared" si="32"/>
        <v>0</v>
      </c>
      <c r="O73" s="72">
        <f t="shared" si="33"/>
        <v>0</v>
      </c>
      <c r="P73" s="72"/>
      <c r="Q73" s="72"/>
      <c r="R73" s="72">
        <f t="shared" si="34"/>
        <v>0</v>
      </c>
      <c r="S73" s="72">
        <f t="shared" si="35"/>
        <v>0</v>
      </c>
      <c r="T73" s="72"/>
      <c r="U73" s="72"/>
      <c r="V73" s="72">
        <f t="shared" si="36"/>
        <v>0</v>
      </c>
      <c r="W73" s="72">
        <f t="shared" si="37"/>
        <v>0</v>
      </c>
      <c r="X73" s="72"/>
      <c r="Y73" s="72"/>
      <c r="Z73" s="72"/>
      <c r="AA73" s="72"/>
      <c r="AB73" s="72"/>
      <c r="AC73" s="72">
        <f t="shared" ref="AC73:AC136" si="52">N73</f>
        <v>0</v>
      </c>
      <c r="AD73" s="72">
        <f t="shared" ref="AD73:AD136" si="53">O73</f>
        <v>0</v>
      </c>
      <c r="AE73" s="72">
        <f t="shared" ref="AE73:AE136" si="54">P73</f>
        <v>0</v>
      </c>
      <c r="AF73" s="225">
        <f t="shared" si="19"/>
        <v>0</v>
      </c>
      <c r="AG73" s="225">
        <f t="shared" si="20"/>
        <v>0</v>
      </c>
      <c r="AH73" s="225">
        <f t="shared" si="21"/>
        <v>0</v>
      </c>
      <c r="AI73" s="225">
        <f t="shared" si="22"/>
        <v>0</v>
      </c>
      <c r="AJ73" s="225">
        <f t="shared" si="23"/>
        <v>0</v>
      </c>
      <c r="AK73" s="225">
        <f t="shared" si="24"/>
        <v>0</v>
      </c>
      <c r="AL73" s="72"/>
      <c r="AM73" s="72"/>
      <c r="AN73" s="76"/>
      <c r="AO73" s="79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</row>
    <row r="74" spans="1:52" s="19" customFormat="1" ht="25.15" customHeight="1" x14ac:dyDescent="0.25">
      <c r="A74" s="31"/>
      <c r="B74" s="21" t="s">
        <v>86</v>
      </c>
      <c r="C74" s="21" t="s">
        <v>54</v>
      </c>
      <c r="D74" s="15">
        <v>4</v>
      </c>
      <c r="E74" s="15"/>
      <c r="F74" s="15">
        <v>4</v>
      </c>
      <c r="G74" s="15"/>
      <c r="H74" s="33">
        <v>4</v>
      </c>
      <c r="I74" s="10"/>
      <c r="J74" s="33">
        <v>4</v>
      </c>
      <c r="K74" s="72"/>
      <c r="L74" s="72"/>
      <c r="M74" s="72"/>
      <c r="N74" s="72">
        <f t="shared" si="32"/>
        <v>2</v>
      </c>
      <c r="O74" s="72">
        <f t="shared" si="33"/>
        <v>2</v>
      </c>
      <c r="P74" s="72">
        <v>4</v>
      </c>
      <c r="Q74" s="72"/>
      <c r="R74" s="72">
        <f t="shared" si="34"/>
        <v>2</v>
      </c>
      <c r="S74" s="72">
        <f t="shared" si="35"/>
        <v>2</v>
      </c>
      <c r="T74" s="72">
        <v>4</v>
      </c>
      <c r="U74" s="72"/>
      <c r="V74" s="72">
        <f t="shared" si="36"/>
        <v>2</v>
      </c>
      <c r="W74" s="72">
        <f t="shared" si="37"/>
        <v>2</v>
      </c>
      <c r="X74" s="72">
        <v>4</v>
      </c>
      <c r="Y74" s="72"/>
      <c r="Z74" s="72"/>
      <c r="AA74" s="72"/>
      <c r="AB74" s="72"/>
      <c r="AC74" s="72">
        <f t="shared" si="52"/>
        <v>2</v>
      </c>
      <c r="AD74" s="72">
        <f t="shared" si="53"/>
        <v>2</v>
      </c>
      <c r="AE74" s="72">
        <f t="shared" si="54"/>
        <v>4</v>
      </c>
      <c r="AF74" s="225">
        <f t="shared" si="19"/>
        <v>1</v>
      </c>
      <c r="AG74" s="225">
        <f t="shared" si="20"/>
        <v>1</v>
      </c>
      <c r="AH74" s="225">
        <f t="shared" si="21"/>
        <v>2</v>
      </c>
      <c r="AI74" s="225">
        <f t="shared" si="22"/>
        <v>3</v>
      </c>
      <c r="AJ74" s="225">
        <f t="shared" si="23"/>
        <v>1</v>
      </c>
      <c r="AK74" s="225">
        <f t="shared" si="24"/>
        <v>4</v>
      </c>
      <c r="AL74" s="72"/>
      <c r="AM74" s="72"/>
      <c r="AN74" s="76"/>
      <c r="AO74" s="79"/>
      <c r="AP74" s="18"/>
      <c r="AQ74" s="18"/>
      <c r="AR74" s="18"/>
      <c r="AS74" s="18"/>
      <c r="AT74" s="18"/>
      <c r="AU74" s="18"/>
      <c r="AV74" s="18"/>
      <c r="AW74" s="18"/>
      <c r="AX74" s="18"/>
      <c r="AY74" s="18"/>
      <c r="AZ74" s="18"/>
    </row>
    <row r="75" spans="1:52" s="29" customFormat="1" ht="25.15" customHeight="1" x14ac:dyDescent="0.25">
      <c r="A75" s="20">
        <v>4215</v>
      </c>
      <c r="B75" s="10" t="s">
        <v>87</v>
      </c>
      <c r="C75" s="22" t="s">
        <v>30</v>
      </c>
      <c r="D75" s="47">
        <v>23</v>
      </c>
      <c r="E75" s="47"/>
      <c r="F75" s="47">
        <v>0</v>
      </c>
      <c r="G75" s="47"/>
      <c r="H75" s="30">
        <v>40</v>
      </c>
      <c r="I75" s="26"/>
      <c r="J75" s="30">
        <v>40</v>
      </c>
      <c r="K75" s="72"/>
      <c r="L75" s="72"/>
      <c r="M75" s="72"/>
      <c r="N75" s="72">
        <f t="shared" si="32"/>
        <v>20</v>
      </c>
      <c r="O75" s="72">
        <f t="shared" si="33"/>
        <v>20</v>
      </c>
      <c r="P75" s="72">
        <v>40</v>
      </c>
      <c r="Q75" s="72"/>
      <c r="R75" s="72">
        <f t="shared" si="34"/>
        <v>20</v>
      </c>
      <c r="S75" s="72">
        <f t="shared" si="35"/>
        <v>20</v>
      </c>
      <c r="T75" s="72">
        <v>40</v>
      </c>
      <c r="U75" s="72"/>
      <c r="V75" s="72">
        <f t="shared" si="36"/>
        <v>20</v>
      </c>
      <c r="W75" s="72">
        <f t="shared" si="37"/>
        <v>20</v>
      </c>
      <c r="X75" s="72">
        <v>40</v>
      </c>
      <c r="Y75" s="72"/>
      <c r="Z75" s="72"/>
      <c r="AA75" s="72"/>
      <c r="AB75" s="72"/>
      <c r="AC75" s="72">
        <f t="shared" si="52"/>
        <v>20</v>
      </c>
      <c r="AD75" s="72">
        <f t="shared" si="53"/>
        <v>20</v>
      </c>
      <c r="AE75" s="72">
        <f t="shared" si="54"/>
        <v>40</v>
      </c>
      <c r="AF75" s="225">
        <f t="shared" si="19"/>
        <v>10</v>
      </c>
      <c r="AG75" s="225">
        <f t="shared" si="20"/>
        <v>10</v>
      </c>
      <c r="AH75" s="225">
        <f t="shared" si="21"/>
        <v>20</v>
      </c>
      <c r="AI75" s="225">
        <f t="shared" si="22"/>
        <v>30</v>
      </c>
      <c r="AJ75" s="225">
        <f t="shared" si="23"/>
        <v>10</v>
      </c>
      <c r="AK75" s="225">
        <f t="shared" si="24"/>
        <v>40</v>
      </c>
      <c r="AL75" s="72"/>
      <c r="AM75" s="72"/>
      <c r="AN75" s="76"/>
      <c r="AO75" s="79"/>
      <c r="AP75" s="28"/>
      <c r="AQ75" s="28"/>
      <c r="AR75" s="28"/>
      <c r="AS75" s="28"/>
      <c r="AT75" s="28"/>
      <c r="AU75" s="28"/>
      <c r="AV75" s="28"/>
      <c r="AW75" s="28"/>
      <c r="AX75" s="28"/>
      <c r="AY75" s="28"/>
      <c r="AZ75" s="28"/>
    </row>
    <row r="76" spans="1:52" s="29" customFormat="1" ht="25.15" hidden="1" customHeight="1" x14ac:dyDescent="0.25">
      <c r="A76" s="20">
        <v>4216</v>
      </c>
      <c r="B76" s="10" t="s">
        <v>88</v>
      </c>
      <c r="C76" s="22" t="s">
        <v>30</v>
      </c>
      <c r="D76" s="47"/>
      <c r="E76" s="47"/>
      <c r="F76" s="47"/>
      <c r="G76" s="47"/>
      <c r="H76" s="30"/>
      <c r="I76" s="26"/>
      <c r="J76" s="30"/>
      <c r="K76" s="72"/>
      <c r="L76" s="72"/>
      <c r="M76" s="72"/>
      <c r="N76" s="72">
        <f t="shared" si="32"/>
        <v>0</v>
      </c>
      <c r="O76" s="72">
        <f t="shared" si="33"/>
        <v>0</v>
      </c>
      <c r="P76" s="72"/>
      <c r="Q76" s="72"/>
      <c r="R76" s="72">
        <f t="shared" si="34"/>
        <v>0</v>
      </c>
      <c r="S76" s="72">
        <f t="shared" si="35"/>
        <v>0</v>
      </c>
      <c r="T76" s="72"/>
      <c r="U76" s="72"/>
      <c r="V76" s="72">
        <f t="shared" si="36"/>
        <v>0</v>
      </c>
      <c r="W76" s="72">
        <f t="shared" si="37"/>
        <v>0</v>
      </c>
      <c r="X76" s="72"/>
      <c r="Y76" s="72"/>
      <c r="Z76" s="72"/>
      <c r="AA76" s="72"/>
      <c r="AB76" s="72"/>
      <c r="AC76" s="72">
        <f t="shared" si="52"/>
        <v>0</v>
      </c>
      <c r="AD76" s="72">
        <f t="shared" si="53"/>
        <v>0</v>
      </c>
      <c r="AE76" s="72">
        <f t="shared" si="54"/>
        <v>0</v>
      </c>
      <c r="AF76" s="225">
        <f t="shared" si="19"/>
        <v>0</v>
      </c>
      <c r="AG76" s="225">
        <f t="shared" si="20"/>
        <v>0</v>
      </c>
      <c r="AH76" s="225">
        <f t="shared" si="21"/>
        <v>0</v>
      </c>
      <c r="AI76" s="225">
        <f t="shared" si="22"/>
        <v>0</v>
      </c>
      <c r="AJ76" s="225">
        <f t="shared" si="23"/>
        <v>0</v>
      </c>
      <c r="AK76" s="225">
        <f t="shared" si="24"/>
        <v>0</v>
      </c>
      <c r="AL76" s="72"/>
      <c r="AM76" s="72"/>
      <c r="AN76" s="76"/>
      <c r="AO76" s="79"/>
      <c r="AP76" s="28"/>
      <c r="AQ76" s="28"/>
      <c r="AR76" s="28"/>
      <c r="AS76" s="28"/>
      <c r="AT76" s="28"/>
      <c r="AU76" s="28"/>
      <c r="AV76" s="28"/>
      <c r="AW76" s="28"/>
      <c r="AX76" s="28"/>
      <c r="AY76" s="28"/>
      <c r="AZ76" s="28"/>
    </row>
    <row r="77" spans="1:52" s="19" customFormat="1" ht="25.15" hidden="1" customHeight="1" x14ac:dyDescent="0.25">
      <c r="A77" s="31"/>
      <c r="B77" s="10" t="s">
        <v>89</v>
      </c>
      <c r="C77" s="21" t="s">
        <v>30</v>
      </c>
      <c r="D77" s="44"/>
      <c r="E77" s="44"/>
      <c r="F77" s="44"/>
      <c r="G77" s="44"/>
      <c r="H77" s="42"/>
      <c r="I77" s="10"/>
      <c r="J77" s="42"/>
      <c r="K77" s="72"/>
      <c r="L77" s="72"/>
      <c r="M77" s="72"/>
      <c r="N77" s="72">
        <f t="shared" si="32"/>
        <v>0</v>
      </c>
      <c r="O77" s="72">
        <f t="shared" si="33"/>
        <v>0</v>
      </c>
      <c r="P77" s="72"/>
      <c r="Q77" s="72"/>
      <c r="R77" s="72">
        <f t="shared" si="34"/>
        <v>0</v>
      </c>
      <c r="S77" s="72">
        <f t="shared" si="35"/>
        <v>0</v>
      </c>
      <c r="T77" s="72"/>
      <c r="U77" s="72"/>
      <c r="V77" s="72">
        <f t="shared" si="36"/>
        <v>0</v>
      </c>
      <c r="W77" s="72">
        <f t="shared" si="37"/>
        <v>0</v>
      </c>
      <c r="X77" s="72"/>
      <c r="Y77" s="72"/>
      <c r="Z77" s="72"/>
      <c r="AA77" s="72"/>
      <c r="AB77" s="72"/>
      <c r="AC77" s="72">
        <f t="shared" si="52"/>
        <v>0</v>
      </c>
      <c r="AD77" s="72">
        <f t="shared" si="53"/>
        <v>0</v>
      </c>
      <c r="AE77" s="72">
        <f t="shared" si="54"/>
        <v>0</v>
      </c>
      <c r="AF77" s="225">
        <f t="shared" si="19"/>
        <v>0</v>
      </c>
      <c r="AG77" s="225">
        <f t="shared" si="20"/>
        <v>0</v>
      </c>
      <c r="AH77" s="225">
        <f t="shared" si="21"/>
        <v>0</v>
      </c>
      <c r="AI77" s="225">
        <f t="shared" si="22"/>
        <v>0</v>
      </c>
      <c r="AJ77" s="225">
        <f t="shared" si="23"/>
        <v>0</v>
      </c>
      <c r="AK77" s="225">
        <f t="shared" si="24"/>
        <v>0</v>
      </c>
      <c r="AL77" s="72"/>
      <c r="AM77" s="72"/>
      <c r="AN77" s="76"/>
      <c r="AO77" s="79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</row>
    <row r="78" spans="1:52" s="19" customFormat="1" ht="25.15" hidden="1" customHeight="1" x14ac:dyDescent="0.25">
      <c r="A78" s="31"/>
      <c r="B78" s="10" t="s">
        <v>90</v>
      </c>
      <c r="C78" s="21" t="s">
        <v>54</v>
      </c>
      <c r="D78" s="44"/>
      <c r="E78" s="44"/>
      <c r="F78" s="44"/>
      <c r="G78" s="44"/>
      <c r="H78" s="42"/>
      <c r="I78" s="10"/>
      <c r="J78" s="42"/>
      <c r="K78" s="72"/>
      <c r="L78" s="72"/>
      <c r="M78" s="72"/>
      <c r="N78" s="72">
        <f t="shared" si="32"/>
        <v>0</v>
      </c>
      <c r="O78" s="72">
        <f t="shared" si="33"/>
        <v>0</v>
      </c>
      <c r="P78" s="72"/>
      <c r="Q78" s="72"/>
      <c r="R78" s="72">
        <f t="shared" si="34"/>
        <v>0</v>
      </c>
      <c r="S78" s="72">
        <f t="shared" si="35"/>
        <v>0</v>
      </c>
      <c r="T78" s="72"/>
      <c r="U78" s="72"/>
      <c r="V78" s="72">
        <f t="shared" si="36"/>
        <v>0</v>
      </c>
      <c r="W78" s="72">
        <f t="shared" si="37"/>
        <v>0</v>
      </c>
      <c r="X78" s="72"/>
      <c r="Y78" s="72"/>
      <c r="Z78" s="72"/>
      <c r="AA78" s="72"/>
      <c r="AB78" s="72"/>
      <c r="AC78" s="72">
        <f t="shared" si="52"/>
        <v>0</v>
      </c>
      <c r="AD78" s="72">
        <f t="shared" si="53"/>
        <v>0</v>
      </c>
      <c r="AE78" s="72">
        <f t="shared" si="54"/>
        <v>0</v>
      </c>
      <c r="AF78" s="225">
        <f t="shared" si="19"/>
        <v>0</v>
      </c>
      <c r="AG78" s="225">
        <f t="shared" si="20"/>
        <v>0</v>
      </c>
      <c r="AH78" s="225">
        <f t="shared" si="21"/>
        <v>0</v>
      </c>
      <c r="AI78" s="225">
        <f t="shared" si="22"/>
        <v>0</v>
      </c>
      <c r="AJ78" s="225">
        <f t="shared" si="23"/>
        <v>0</v>
      </c>
      <c r="AK78" s="225">
        <f t="shared" si="24"/>
        <v>0</v>
      </c>
      <c r="AL78" s="72"/>
      <c r="AM78" s="72"/>
      <c r="AN78" s="76"/>
      <c r="AO78" s="79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</row>
    <row r="79" spans="1:52" s="29" customFormat="1" ht="25.15" hidden="1" customHeight="1" x14ac:dyDescent="0.25">
      <c r="A79" s="20">
        <v>4217</v>
      </c>
      <c r="B79" s="10" t="s">
        <v>91</v>
      </c>
      <c r="C79" s="22" t="s">
        <v>30</v>
      </c>
      <c r="D79" s="47"/>
      <c r="E79" s="47"/>
      <c r="F79" s="47"/>
      <c r="G79" s="47"/>
      <c r="H79" s="30"/>
      <c r="I79" s="26"/>
      <c r="J79" s="30"/>
      <c r="K79" s="72"/>
      <c r="L79" s="72"/>
      <c r="M79" s="72"/>
      <c r="N79" s="72">
        <f t="shared" si="32"/>
        <v>0</v>
      </c>
      <c r="O79" s="72">
        <f t="shared" si="33"/>
        <v>0</v>
      </c>
      <c r="P79" s="72"/>
      <c r="Q79" s="72"/>
      <c r="R79" s="72">
        <f t="shared" si="34"/>
        <v>0</v>
      </c>
      <c r="S79" s="72">
        <f t="shared" si="35"/>
        <v>0</v>
      </c>
      <c r="T79" s="72"/>
      <c r="U79" s="72"/>
      <c r="V79" s="72">
        <f t="shared" si="36"/>
        <v>0</v>
      </c>
      <c r="W79" s="72">
        <f t="shared" si="37"/>
        <v>0</v>
      </c>
      <c r="X79" s="72"/>
      <c r="Y79" s="72"/>
      <c r="Z79" s="72"/>
      <c r="AA79" s="72"/>
      <c r="AB79" s="72"/>
      <c r="AC79" s="72">
        <f t="shared" si="52"/>
        <v>0</v>
      </c>
      <c r="AD79" s="72">
        <f t="shared" si="53"/>
        <v>0</v>
      </c>
      <c r="AE79" s="72">
        <f t="shared" si="54"/>
        <v>0</v>
      </c>
      <c r="AF79" s="225">
        <f t="shared" si="19"/>
        <v>0</v>
      </c>
      <c r="AG79" s="225">
        <f t="shared" si="20"/>
        <v>0</v>
      </c>
      <c r="AH79" s="225">
        <f t="shared" si="21"/>
        <v>0</v>
      </c>
      <c r="AI79" s="225">
        <f t="shared" si="22"/>
        <v>0</v>
      </c>
      <c r="AJ79" s="225">
        <f t="shared" si="23"/>
        <v>0</v>
      </c>
      <c r="AK79" s="225">
        <f t="shared" si="24"/>
        <v>0</v>
      </c>
      <c r="AL79" s="72"/>
      <c r="AM79" s="72"/>
      <c r="AN79" s="76"/>
      <c r="AO79" s="79"/>
      <c r="AP79" s="28"/>
      <c r="AQ79" s="28"/>
      <c r="AR79" s="28"/>
      <c r="AS79" s="28"/>
      <c r="AT79" s="28"/>
      <c r="AU79" s="28"/>
      <c r="AV79" s="28"/>
      <c r="AW79" s="28"/>
      <c r="AX79" s="28"/>
      <c r="AY79" s="28"/>
      <c r="AZ79" s="28"/>
    </row>
    <row r="80" spans="1:52" s="19" customFormat="1" ht="25.15" customHeight="1" x14ac:dyDescent="0.25">
      <c r="A80" s="31">
        <v>0</v>
      </c>
      <c r="B80" s="10" t="s">
        <v>92</v>
      </c>
      <c r="C80" s="21" t="s">
        <v>30</v>
      </c>
      <c r="D80" s="42">
        <f>+D81+D84+D87</f>
        <v>0</v>
      </c>
      <c r="E80" s="42">
        <f>+E81+E84+E87</f>
        <v>0</v>
      </c>
      <c r="F80" s="42">
        <f t="shared" ref="F80:I80" si="55">+F81+F84+F87</f>
        <v>0</v>
      </c>
      <c r="G80" s="42">
        <f t="shared" si="55"/>
        <v>0</v>
      </c>
      <c r="H80" s="42">
        <v>0</v>
      </c>
      <c r="I80" s="10">
        <f t="shared" si="55"/>
        <v>0</v>
      </c>
      <c r="J80" s="42">
        <v>0</v>
      </c>
      <c r="K80" s="72">
        <f t="shared" ref="K80:AM80" si="56">+K81+K84+K87</f>
        <v>0</v>
      </c>
      <c r="L80" s="72">
        <f>+L81+L84+L87</f>
        <v>0</v>
      </c>
      <c r="M80" s="72">
        <f t="shared" si="56"/>
        <v>0</v>
      </c>
      <c r="N80" s="72">
        <f t="shared" si="32"/>
        <v>0</v>
      </c>
      <c r="O80" s="72">
        <f t="shared" si="33"/>
        <v>0</v>
      </c>
      <c r="P80" s="72">
        <v>0</v>
      </c>
      <c r="Q80" s="72">
        <f t="shared" si="56"/>
        <v>0</v>
      </c>
      <c r="R80" s="72">
        <f t="shared" si="34"/>
        <v>0</v>
      </c>
      <c r="S80" s="72">
        <f t="shared" si="35"/>
        <v>0</v>
      </c>
      <c r="T80" s="72">
        <v>0</v>
      </c>
      <c r="U80" s="72">
        <f t="shared" si="56"/>
        <v>0</v>
      </c>
      <c r="V80" s="72">
        <f t="shared" si="36"/>
        <v>0</v>
      </c>
      <c r="W80" s="72">
        <f t="shared" si="37"/>
        <v>0</v>
      </c>
      <c r="X80" s="72">
        <v>0</v>
      </c>
      <c r="Y80" s="72">
        <f t="shared" si="56"/>
        <v>0</v>
      </c>
      <c r="Z80" s="72">
        <f t="shared" si="56"/>
        <v>0</v>
      </c>
      <c r="AA80" s="72">
        <f t="shared" si="56"/>
        <v>0</v>
      </c>
      <c r="AB80" s="72">
        <f t="shared" si="56"/>
        <v>0</v>
      </c>
      <c r="AC80" s="72">
        <f t="shared" si="52"/>
        <v>0</v>
      </c>
      <c r="AD80" s="72">
        <f t="shared" si="53"/>
        <v>0</v>
      </c>
      <c r="AE80" s="72">
        <f t="shared" si="54"/>
        <v>0</v>
      </c>
      <c r="AF80" s="225">
        <f t="shared" si="19"/>
        <v>0</v>
      </c>
      <c r="AG80" s="225">
        <f t="shared" si="20"/>
        <v>0</v>
      </c>
      <c r="AH80" s="225">
        <f t="shared" si="21"/>
        <v>0</v>
      </c>
      <c r="AI80" s="225">
        <f t="shared" si="22"/>
        <v>0</v>
      </c>
      <c r="AJ80" s="225">
        <f t="shared" si="23"/>
        <v>0</v>
      </c>
      <c r="AK80" s="225">
        <f t="shared" si="24"/>
        <v>0</v>
      </c>
      <c r="AL80" s="72">
        <f t="shared" si="56"/>
        <v>0</v>
      </c>
      <c r="AM80" s="72">
        <f t="shared" si="56"/>
        <v>0</v>
      </c>
      <c r="AN80" s="76">
        <f>+AN81+AN84+AN87</f>
        <v>0</v>
      </c>
      <c r="AO80" s="79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18"/>
    </row>
    <row r="81" spans="1:52" s="29" customFormat="1" ht="25.15" customHeight="1" x14ac:dyDescent="0.25">
      <c r="A81" s="20">
        <v>4221</v>
      </c>
      <c r="B81" s="10" t="s">
        <v>93</v>
      </c>
      <c r="C81" s="22" t="s">
        <v>30</v>
      </c>
      <c r="D81" s="47">
        <v>0</v>
      </c>
      <c r="E81" s="47"/>
      <c r="F81" s="47"/>
      <c r="G81" s="47"/>
      <c r="H81" s="30">
        <v>0</v>
      </c>
      <c r="I81" s="26"/>
      <c r="J81" s="30">
        <v>0</v>
      </c>
      <c r="K81" s="72"/>
      <c r="L81" s="72"/>
      <c r="M81" s="72"/>
      <c r="N81" s="72">
        <f t="shared" si="32"/>
        <v>0</v>
      </c>
      <c r="O81" s="72">
        <f t="shared" si="33"/>
        <v>0</v>
      </c>
      <c r="P81" s="72">
        <v>0</v>
      </c>
      <c r="Q81" s="72"/>
      <c r="R81" s="72">
        <f t="shared" si="34"/>
        <v>0</v>
      </c>
      <c r="S81" s="72">
        <f t="shared" si="35"/>
        <v>0</v>
      </c>
      <c r="T81" s="72">
        <v>0</v>
      </c>
      <c r="U81" s="72"/>
      <c r="V81" s="72">
        <f t="shared" si="36"/>
        <v>0</v>
      </c>
      <c r="W81" s="72">
        <f t="shared" si="37"/>
        <v>0</v>
      </c>
      <c r="X81" s="72">
        <v>0</v>
      </c>
      <c r="Y81" s="72"/>
      <c r="Z81" s="72"/>
      <c r="AA81" s="72"/>
      <c r="AB81" s="72"/>
      <c r="AC81" s="72">
        <f t="shared" si="52"/>
        <v>0</v>
      </c>
      <c r="AD81" s="72">
        <f t="shared" si="53"/>
        <v>0</v>
      </c>
      <c r="AE81" s="72">
        <f t="shared" si="54"/>
        <v>0</v>
      </c>
      <c r="AF81" s="225">
        <f t="shared" si="19"/>
        <v>0</v>
      </c>
      <c r="AG81" s="225">
        <f t="shared" si="20"/>
        <v>0</v>
      </c>
      <c r="AH81" s="225">
        <f t="shared" si="21"/>
        <v>0</v>
      </c>
      <c r="AI81" s="225">
        <f t="shared" si="22"/>
        <v>0</v>
      </c>
      <c r="AJ81" s="225">
        <f t="shared" si="23"/>
        <v>0</v>
      </c>
      <c r="AK81" s="225">
        <f t="shared" si="24"/>
        <v>0</v>
      </c>
      <c r="AL81" s="72"/>
      <c r="AM81" s="72"/>
      <c r="AN81" s="76"/>
      <c r="AO81" s="79"/>
      <c r="AP81" s="28"/>
      <c r="AQ81" s="28"/>
      <c r="AR81" s="28"/>
      <c r="AS81" s="28"/>
      <c r="AT81" s="28"/>
      <c r="AU81" s="28"/>
      <c r="AV81" s="28"/>
      <c r="AW81" s="28"/>
      <c r="AX81" s="28"/>
      <c r="AY81" s="28"/>
      <c r="AZ81" s="28"/>
    </row>
    <row r="82" spans="1:52" s="19" customFormat="1" ht="25.15" hidden="1" customHeight="1" x14ac:dyDescent="0.25">
      <c r="A82" s="31"/>
      <c r="B82" s="21" t="s">
        <v>94</v>
      </c>
      <c r="C82" s="21" t="s">
        <v>54</v>
      </c>
      <c r="D82" s="44"/>
      <c r="E82" s="44"/>
      <c r="F82" s="44"/>
      <c r="G82" s="44"/>
      <c r="H82" s="42"/>
      <c r="I82" s="10"/>
      <c r="J82" s="42"/>
      <c r="K82" s="72"/>
      <c r="L82" s="72"/>
      <c r="M82" s="72"/>
      <c r="N82" s="72">
        <f t="shared" si="32"/>
        <v>0</v>
      </c>
      <c r="O82" s="72">
        <f t="shared" si="33"/>
        <v>0</v>
      </c>
      <c r="P82" s="72"/>
      <c r="Q82" s="72"/>
      <c r="R82" s="72">
        <f t="shared" si="34"/>
        <v>0</v>
      </c>
      <c r="S82" s="72">
        <f t="shared" si="35"/>
        <v>0</v>
      </c>
      <c r="T82" s="72"/>
      <c r="U82" s="72"/>
      <c r="V82" s="72">
        <f t="shared" si="36"/>
        <v>0</v>
      </c>
      <c r="W82" s="72">
        <f t="shared" si="37"/>
        <v>0</v>
      </c>
      <c r="X82" s="72"/>
      <c r="Y82" s="72"/>
      <c r="Z82" s="72"/>
      <c r="AA82" s="72"/>
      <c r="AB82" s="72"/>
      <c r="AC82" s="72">
        <f t="shared" si="52"/>
        <v>0</v>
      </c>
      <c r="AD82" s="72">
        <f t="shared" si="53"/>
        <v>0</v>
      </c>
      <c r="AE82" s="72">
        <f t="shared" si="54"/>
        <v>0</v>
      </c>
      <c r="AF82" s="225">
        <f t="shared" si="19"/>
        <v>0</v>
      </c>
      <c r="AG82" s="225">
        <f t="shared" si="20"/>
        <v>0</v>
      </c>
      <c r="AH82" s="225">
        <f t="shared" si="21"/>
        <v>0</v>
      </c>
      <c r="AI82" s="225">
        <f t="shared" si="22"/>
        <v>0</v>
      </c>
      <c r="AJ82" s="225">
        <f t="shared" si="23"/>
        <v>0</v>
      </c>
      <c r="AK82" s="225">
        <f t="shared" si="24"/>
        <v>0</v>
      </c>
      <c r="AL82" s="72"/>
      <c r="AM82" s="72"/>
      <c r="AN82" s="76"/>
      <c r="AO82" s="79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</row>
    <row r="83" spans="1:52" s="19" customFormat="1" ht="25.15" hidden="1" customHeight="1" x14ac:dyDescent="0.25">
      <c r="A83" s="31"/>
      <c r="B83" s="21" t="s">
        <v>95</v>
      </c>
      <c r="C83" s="21" t="s">
        <v>30</v>
      </c>
      <c r="D83" s="44"/>
      <c r="E83" s="44"/>
      <c r="F83" s="44"/>
      <c r="G83" s="44"/>
      <c r="H83" s="42"/>
      <c r="I83" s="10"/>
      <c r="J83" s="42"/>
      <c r="K83" s="72"/>
      <c r="L83" s="72"/>
      <c r="M83" s="72"/>
      <c r="N83" s="72">
        <f t="shared" si="32"/>
        <v>0</v>
      </c>
      <c r="O83" s="72">
        <f t="shared" si="33"/>
        <v>0</v>
      </c>
      <c r="P83" s="72"/>
      <c r="Q83" s="72"/>
      <c r="R83" s="72">
        <f t="shared" si="34"/>
        <v>0</v>
      </c>
      <c r="S83" s="72">
        <f t="shared" si="35"/>
        <v>0</v>
      </c>
      <c r="T83" s="72"/>
      <c r="U83" s="72"/>
      <c r="V83" s="72">
        <f t="shared" si="36"/>
        <v>0</v>
      </c>
      <c r="W83" s="72">
        <f t="shared" si="37"/>
        <v>0</v>
      </c>
      <c r="X83" s="72"/>
      <c r="Y83" s="72"/>
      <c r="Z83" s="72"/>
      <c r="AA83" s="72"/>
      <c r="AB83" s="72"/>
      <c r="AC83" s="72">
        <f t="shared" si="52"/>
        <v>0</v>
      </c>
      <c r="AD83" s="72">
        <f t="shared" si="53"/>
        <v>0</v>
      </c>
      <c r="AE83" s="72">
        <f t="shared" si="54"/>
        <v>0</v>
      </c>
      <c r="AF83" s="225">
        <f t="shared" si="19"/>
        <v>0</v>
      </c>
      <c r="AG83" s="225">
        <f t="shared" si="20"/>
        <v>0</v>
      </c>
      <c r="AH83" s="225">
        <f t="shared" si="21"/>
        <v>0</v>
      </c>
      <c r="AI83" s="225">
        <f t="shared" si="22"/>
        <v>0</v>
      </c>
      <c r="AJ83" s="225">
        <f t="shared" si="23"/>
        <v>0</v>
      </c>
      <c r="AK83" s="225">
        <f t="shared" si="24"/>
        <v>0</v>
      </c>
      <c r="AL83" s="72"/>
      <c r="AM83" s="72"/>
      <c r="AN83" s="76"/>
      <c r="AO83" s="79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</row>
    <row r="84" spans="1:52" s="29" customFormat="1" ht="25.15" hidden="1" customHeight="1" x14ac:dyDescent="0.25">
      <c r="A84" s="20">
        <v>4222</v>
      </c>
      <c r="B84" s="10" t="s">
        <v>96</v>
      </c>
      <c r="C84" s="22" t="s">
        <v>30</v>
      </c>
      <c r="D84" s="47"/>
      <c r="E84" s="47"/>
      <c r="F84" s="47"/>
      <c r="G84" s="47"/>
      <c r="H84" s="30"/>
      <c r="I84" s="26"/>
      <c r="J84" s="30"/>
      <c r="K84" s="72"/>
      <c r="L84" s="72"/>
      <c r="M84" s="72"/>
      <c r="N84" s="72">
        <f t="shared" si="32"/>
        <v>0</v>
      </c>
      <c r="O84" s="72">
        <f t="shared" si="33"/>
        <v>0</v>
      </c>
      <c r="P84" s="72"/>
      <c r="Q84" s="72"/>
      <c r="R84" s="72">
        <f t="shared" si="34"/>
        <v>0</v>
      </c>
      <c r="S84" s="72">
        <f t="shared" si="35"/>
        <v>0</v>
      </c>
      <c r="T84" s="72"/>
      <c r="U84" s="72"/>
      <c r="V84" s="72">
        <f t="shared" si="36"/>
        <v>0</v>
      </c>
      <c r="W84" s="72">
        <f t="shared" si="37"/>
        <v>0</v>
      </c>
      <c r="X84" s="72"/>
      <c r="Y84" s="72"/>
      <c r="Z84" s="72"/>
      <c r="AA84" s="72"/>
      <c r="AB84" s="72"/>
      <c r="AC84" s="72">
        <f t="shared" si="52"/>
        <v>0</v>
      </c>
      <c r="AD84" s="72">
        <f t="shared" si="53"/>
        <v>0</v>
      </c>
      <c r="AE84" s="72">
        <f t="shared" si="54"/>
        <v>0</v>
      </c>
      <c r="AF84" s="225">
        <f t="shared" si="19"/>
        <v>0</v>
      </c>
      <c r="AG84" s="225">
        <f t="shared" si="20"/>
        <v>0</v>
      </c>
      <c r="AH84" s="225">
        <f t="shared" si="21"/>
        <v>0</v>
      </c>
      <c r="AI84" s="225">
        <f t="shared" si="22"/>
        <v>0</v>
      </c>
      <c r="AJ84" s="225">
        <f t="shared" si="23"/>
        <v>0</v>
      </c>
      <c r="AK84" s="225">
        <f t="shared" si="24"/>
        <v>0</v>
      </c>
      <c r="AL84" s="72"/>
      <c r="AM84" s="72"/>
      <c r="AN84" s="76"/>
      <c r="AO84" s="79"/>
      <c r="AP84" s="28"/>
      <c r="AQ84" s="28"/>
      <c r="AR84" s="28"/>
      <c r="AS84" s="28"/>
      <c r="AT84" s="28"/>
      <c r="AU84" s="28"/>
      <c r="AV84" s="28"/>
      <c r="AW84" s="28"/>
      <c r="AX84" s="28"/>
      <c r="AY84" s="28"/>
      <c r="AZ84" s="28"/>
    </row>
    <row r="85" spans="1:52" s="19" customFormat="1" ht="25.15" hidden="1" customHeight="1" x14ac:dyDescent="0.25">
      <c r="A85" s="31"/>
      <c r="B85" s="21" t="s">
        <v>97</v>
      </c>
      <c r="C85" s="21" t="s">
        <v>54</v>
      </c>
      <c r="D85" s="44"/>
      <c r="E85" s="44"/>
      <c r="F85" s="44"/>
      <c r="G85" s="44"/>
      <c r="H85" s="42"/>
      <c r="I85" s="10"/>
      <c r="J85" s="42"/>
      <c r="K85" s="72"/>
      <c r="L85" s="72"/>
      <c r="M85" s="72"/>
      <c r="N85" s="72">
        <f t="shared" ref="N85:N148" si="57">P85*0.5</f>
        <v>0</v>
      </c>
      <c r="O85" s="72">
        <f t="shared" ref="O85:O148" si="58">P85-N85</f>
        <v>0</v>
      </c>
      <c r="P85" s="72"/>
      <c r="Q85" s="72"/>
      <c r="R85" s="72">
        <f t="shared" ref="R85:R148" si="59">T85*0.5</f>
        <v>0</v>
      </c>
      <c r="S85" s="72">
        <f t="shared" ref="S85:S148" si="60">T85-R85</f>
        <v>0</v>
      </c>
      <c r="T85" s="72"/>
      <c r="U85" s="72"/>
      <c r="V85" s="72">
        <f t="shared" ref="V85:V148" si="61">X85*0.5</f>
        <v>0</v>
      </c>
      <c r="W85" s="72">
        <f t="shared" ref="W85:W148" si="62">X85-V85</f>
        <v>0</v>
      </c>
      <c r="X85" s="72"/>
      <c r="Y85" s="72"/>
      <c r="Z85" s="72"/>
      <c r="AA85" s="72"/>
      <c r="AB85" s="72"/>
      <c r="AC85" s="72">
        <f t="shared" si="52"/>
        <v>0</v>
      </c>
      <c r="AD85" s="72">
        <f t="shared" si="53"/>
        <v>0</v>
      </c>
      <c r="AE85" s="72">
        <f t="shared" si="54"/>
        <v>0</v>
      </c>
      <c r="AF85" s="225">
        <f t="shared" ref="AF85:AF148" si="63">AE85*0.25</f>
        <v>0</v>
      </c>
      <c r="AG85" s="225">
        <f t="shared" ref="AG85:AG148" si="64">AH85-AF85</f>
        <v>0</v>
      </c>
      <c r="AH85" s="225">
        <f t="shared" ref="AH85:AH148" si="65">AC85</f>
        <v>0</v>
      </c>
      <c r="AI85" s="225">
        <f t="shared" ref="AI85:AI148" si="66">AE85-AJ85</f>
        <v>0</v>
      </c>
      <c r="AJ85" s="225">
        <f t="shared" ref="AJ85:AJ148" si="67">AE85*0.25</f>
        <v>0</v>
      </c>
      <c r="AK85" s="225">
        <f t="shared" ref="AK85:AK148" si="68">AJ85+AI85</f>
        <v>0</v>
      </c>
      <c r="AL85" s="72"/>
      <c r="AM85" s="72"/>
      <c r="AN85" s="76"/>
      <c r="AO85" s="79"/>
      <c r="AP85" s="18"/>
      <c r="AQ85" s="18"/>
      <c r="AR85" s="18"/>
      <c r="AS85" s="18"/>
      <c r="AT85" s="18"/>
      <c r="AU85" s="18"/>
      <c r="AV85" s="18"/>
      <c r="AW85" s="18"/>
      <c r="AX85" s="18"/>
      <c r="AY85" s="18"/>
      <c r="AZ85" s="18"/>
    </row>
    <row r="86" spans="1:52" s="19" customFormat="1" ht="25.15" hidden="1" customHeight="1" x14ac:dyDescent="0.25">
      <c r="A86" s="31"/>
      <c r="B86" s="21" t="s">
        <v>95</v>
      </c>
      <c r="C86" s="21" t="s">
        <v>30</v>
      </c>
      <c r="D86" s="44"/>
      <c r="E86" s="44"/>
      <c r="F86" s="44"/>
      <c r="G86" s="44"/>
      <c r="H86" s="42"/>
      <c r="I86" s="10"/>
      <c r="J86" s="42"/>
      <c r="K86" s="72"/>
      <c r="L86" s="72"/>
      <c r="M86" s="72"/>
      <c r="N86" s="72">
        <f t="shared" si="57"/>
        <v>0</v>
      </c>
      <c r="O86" s="72">
        <f t="shared" si="58"/>
        <v>0</v>
      </c>
      <c r="P86" s="72"/>
      <c r="Q86" s="72"/>
      <c r="R86" s="72">
        <f t="shared" si="59"/>
        <v>0</v>
      </c>
      <c r="S86" s="72">
        <f t="shared" si="60"/>
        <v>0</v>
      </c>
      <c r="T86" s="72"/>
      <c r="U86" s="72"/>
      <c r="V86" s="72">
        <f t="shared" si="61"/>
        <v>0</v>
      </c>
      <c r="W86" s="72">
        <f t="shared" si="62"/>
        <v>0</v>
      </c>
      <c r="X86" s="72"/>
      <c r="Y86" s="72"/>
      <c r="Z86" s="72"/>
      <c r="AA86" s="72"/>
      <c r="AB86" s="72"/>
      <c r="AC86" s="72">
        <f t="shared" si="52"/>
        <v>0</v>
      </c>
      <c r="AD86" s="72">
        <f t="shared" si="53"/>
        <v>0</v>
      </c>
      <c r="AE86" s="72">
        <f t="shared" si="54"/>
        <v>0</v>
      </c>
      <c r="AF86" s="225">
        <f t="shared" si="63"/>
        <v>0</v>
      </c>
      <c r="AG86" s="225">
        <f t="shared" si="64"/>
        <v>0</v>
      </c>
      <c r="AH86" s="225">
        <f t="shared" si="65"/>
        <v>0</v>
      </c>
      <c r="AI86" s="225">
        <f t="shared" si="66"/>
        <v>0</v>
      </c>
      <c r="AJ86" s="225">
        <f t="shared" si="67"/>
        <v>0</v>
      </c>
      <c r="AK86" s="225">
        <f t="shared" si="68"/>
        <v>0</v>
      </c>
      <c r="AL86" s="72"/>
      <c r="AM86" s="72"/>
      <c r="AN86" s="76"/>
      <c r="AO86" s="79"/>
      <c r="AP86" s="18"/>
      <c r="AQ86" s="18"/>
      <c r="AR86" s="18"/>
      <c r="AS86" s="18"/>
      <c r="AT86" s="18"/>
      <c r="AU86" s="18"/>
      <c r="AV86" s="18"/>
      <c r="AW86" s="18"/>
      <c r="AX86" s="18"/>
      <c r="AY86" s="18"/>
      <c r="AZ86" s="18"/>
    </row>
    <row r="87" spans="1:52" s="29" customFormat="1" ht="25.15" hidden="1" customHeight="1" x14ac:dyDescent="0.25">
      <c r="A87" s="20">
        <v>4229</v>
      </c>
      <c r="B87" s="10" t="s">
        <v>98</v>
      </c>
      <c r="C87" s="22" t="s">
        <v>30</v>
      </c>
      <c r="D87" s="47"/>
      <c r="E87" s="47"/>
      <c r="F87" s="47"/>
      <c r="G87" s="47"/>
      <c r="H87" s="30"/>
      <c r="I87" s="26"/>
      <c r="J87" s="30"/>
      <c r="K87" s="72"/>
      <c r="L87" s="72"/>
      <c r="M87" s="72"/>
      <c r="N87" s="72">
        <f t="shared" si="57"/>
        <v>0</v>
      </c>
      <c r="O87" s="72">
        <f t="shared" si="58"/>
        <v>0</v>
      </c>
      <c r="P87" s="72"/>
      <c r="Q87" s="72"/>
      <c r="R87" s="72">
        <f t="shared" si="59"/>
        <v>0</v>
      </c>
      <c r="S87" s="72">
        <f t="shared" si="60"/>
        <v>0</v>
      </c>
      <c r="T87" s="72"/>
      <c r="U87" s="72"/>
      <c r="V87" s="72">
        <f t="shared" si="61"/>
        <v>0</v>
      </c>
      <c r="W87" s="72">
        <f t="shared" si="62"/>
        <v>0</v>
      </c>
      <c r="X87" s="72"/>
      <c r="Y87" s="72"/>
      <c r="Z87" s="72"/>
      <c r="AA87" s="72"/>
      <c r="AB87" s="72"/>
      <c r="AC87" s="72">
        <f t="shared" si="52"/>
        <v>0</v>
      </c>
      <c r="AD87" s="72">
        <f t="shared" si="53"/>
        <v>0</v>
      </c>
      <c r="AE87" s="72">
        <f t="shared" si="54"/>
        <v>0</v>
      </c>
      <c r="AF87" s="225">
        <f t="shared" si="63"/>
        <v>0</v>
      </c>
      <c r="AG87" s="225">
        <f t="shared" si="64"/>
        <v>0</v>
      </c>
      <c r="AH87" s="225">
        <f t="shared" si="65"/>
        <v>0</v>
      </c>
      <c r="AI87" s="225">
        <f t="shared" si="66"/>
        <v>0</v>
      </c>
      <c r="AJ87" s="225">
        <f t="shared" si="67"/>
        <v>0</v>
      </c>
      <c r="AK87" s="225">
        <f t="shared" si="68"/>
        <v>0</v>
      </c>
      <c r="AL87" s="72"/>
      <c r="AM87" s="72"/>
      <c r="AN87" s="76"/>
      <c r="AO87" s="79"/>
      <c r="AP87" s="28"/>
      <c r="AQ87" s="28"/>
      <c r="AR87" s="28"/>
      <c r="AS87" s="28"/>
      <c r="AT87" s="28"/>
      <c r="AU87" s="28"/>
      <c r="AV87" s="28"/>
      <c r="AW87" s="28"/>
      <c r="AX87" s="28"/>
      <c r="AY87" s="28"/>
      <c r="AZ87" s="28"/>
    </row>
    <row r="88" spans="1:52" s="19" customFormat="1" ht="25.15" customHeight="1" x14ac:dyDescent="0.25">
      <c r="A88" s="31">
        <v>0</v>
      </c>
      <c r="B88" s="10" t="s">
        <v>99</v>
      </c>
      <c r="C88" s="21" t="s">
        <v>30</v>
      </c>
      <c r="D88" s="42">
        <f>+D89+D90+D92+D93+D94+D95+D96+D97</f>
        <v>0</v>
      </c>
      <c r="E88" s="42">
        <f>+E89+E90+E92+E93+E94+E95+E96+E97</f>
        <v>0</v>
      </c>
      <c r="F88" s="42">
        <f t="shared" ref="F88:I88" si="69">+F89+F90+F92+F93+F94+F95+F96+F97</f>
        <v>0</v>
      </c>
      <c r="G88" s="42">
        <f t="shared" si="69"/>
        <v>0</v>
      </c>
      <c r="H88" s="42">
        <v>0</v>
      </c>
      <c r="I88" s="10">
        <f t="shared" si="69"/>
        <v>0</v>
      </c>
      <c r="J88" s="42">
        <v>0</v>
      </c>
      <c r="K88" s="72">
        <f t="shared" ref="K88:AM88" si="70">+K89+K90+K92+K93+K94+K95+K96+K97</f>
        <v>0</v>
      </c>
      <c r="L88" s="72">
        <f>+L89+L90+L92+L93+L94+L95+L96+L97</f>
        <v>0</v>
      </c>
      <c r="M88" s="72">
        <f t="shared" si="70"/>
        <v>0</v>
      </c>
      <c r="N88" s="72">
        <f t="shared" si="57"/>
        <v>0</v>
      </c>
      <c r="O88" s="72">
        <f t="shared" si="58"/>
        <v>0</v>
      </c>
      <c r="P88" s="72">
        <v>0</v>
      </c>
      <c r="Q88" s="72">
        <f t="shared" si="70"/>
        <v>0</v>
      </c>
      <c r="R88" s="72">
        <f t="shared" si="59"/>
        <v>0</v>
      </c>
      <c r="S88" s="72">
        <f t="shared" si="60"/>
        <v>0</v>
      </c>
      <c r="T88" s="72">
        <v>0</v>
      </c>
      <c r="U88" s="72">
        <f t="shared" si="70"/>
        <v>0</v>
      </c>
      <c r="V88" s="72">
        <f t="shared" si="61"/>
        <v>0</v>
      </c>
      <c r="W88" s="72">
        <f t="shared" si="62"/>
        <v>0</v>
      </c>
      <c r="X88" s="72">
        <v>0</v>
      </c>
      <c r="Y88" s="72">
        <f t="shared" si="70"/>
        <v>0</v>
      </c>
      <c r="Z88" s="72">
        <f t="shared" si="70"/>
        <v>0</v>
      </c>
      <c r="AA88" s="72">
        <f t="shared" si="70"/>
        <v>0</v>
      </c>
      <c r="AB88" s="72">
        <f t="shared" si="70"/>
        <v>0</v>
      </c>
      <c r="AC88" s="72">
        <f t="shared" si="52"/>
        <v>0</v>
      </c>
      <c r="AD88" s="72">
        <f t="shared" si="53"/>
        <v>0</v>
      </c>
      <c r="AE88" s="72">
        <f t="shared" si="54"/>
        <v>0</v>
      </c>
      <c r="AF88" s="225">
        <f t="shared" si="63"/>
        <v>0</v>
      </c>
      <c r="AG88" s="225">
        <f t="shared" si="64"/>
        <v>0</v>
      </c>
      <c r="AH88" s="225">
        <f t="shared" si="65"/>
        <v>0</v>
      </c>
      <c r="AI88" s="225">
        <f t="shared" si="66"/>
        <v>0</v>
      </c>
      <c r="AJ88" s="225">
        <f t="shared" si="67"/>
        <v>0</v>
      </c>
      <c r="AK88" s="225">
        <f t="shared" si="68"/>
        <v>0</v>
      </c>
      <c r="AL88" s="72">
        <f t="shared" si="70"/>
        <v>0</v>
      </c>
      <c r="AM88" s="72">
        <f t="shared" si="70"/>
        <v>0</v>
      </c>
      <c r="AN88" s="76">
        <f>+AN89+AN90+AN92+AN93+AN94+AN95+AN96+AN97</f>
        <v>0</v>
      </c>
      <c r="AO88" s="79"/>
      <c r="AP88" s="18"/>
      <c r="AQ88" s="18"/>
      <c r="AR88" s="18"/>
      <c r="AS88" s="18"/>
      <c r="AT88" s="18"/>
      <c r="AU88" s="18"/>
      <c r="AV88" s="18"/>
      <c r="AW88" s="18"/>
      <c r="AX88" s="18"/>
      <c r="AY88" s="18"/>
      <c r="AZ88" s="18"/>
    </row>
    <row r="89" spans="1:52" s="29" customFormat="1" ht="25.15" hidden="1" customHeight="1" x14ac:dyDescent="0.25">
      <c r="A89" s="20">
        <v>4231</v>
      </c>
      <c r="B89" s="10" t="s">
        <v>100</v>
      </c>
      <c r="C89" s="22" t="s">
        <v>30</v>
      </c>
      <c r="D89" s="47"/>
      <c r="E89" s="47"/>
      <c r="F89" s="47"/>
      <c r="G89" s="47"/>
      <c r="H89" s="30"/>
      <c r="I89" s="26"/>
      <c r="J89" s="30"/>
      <c r="K89" s="72"/>
      <c r="L89" s="72"/>
      <c r="M89" s="72"/>
      <c r="N89" s="72">
        <f t="shared" si="57"/>
        <v>0</v>
      </c>
      <c r="O89" s="72">
        <f t="shared" si="58"/>
        <v>0</v>
      </c>
      <c r="P89" s="72"/>
      <c r="Q89" s="72"/>
      <c r="R89" s="72">
        <f t="shared" si="59"/>
        <v>0</v>
      </c>
      <c r="S89" s="72">
        <f t="shared" si="60"/>
        <v>0</v>
      </c>
      <c r="T89" s="72"/>
      <c r="U89" s="72"/>
      <c r="V89" s="72">
        <f t="shared" si="61"/>
        <v>0</v>
      </c>
      <c r="W89" s="72">
        <f t="shared" si="62"/>
        <v>0</v>
      </c>
      <c r="X89" s="72"/>
      <c r="Y89" s="72"/>
      <c r="Z89" s="72"/>
      <c r="AA89" s="72"/>
      <c r="AB89" s="72"/>
      <c r="AC89" s="72">
        <f t="shared" si="52"/>
        <v>0</v>
      </c>
      <c r="AD89" s="72">
        <f t="shared" si="53"/>
        <v>0</v>
      </c>
      <c r="AE89" s="72">
        <f t="shared" si="54"/>
        <v>0</v>
      </c>
      <c r="AF89" s="225">
        <f t="shared" si="63"/>
        <v>0</v>
      </c>
      <c r="AG89" s="225">
        <f t="shared" si="64"/>
        <v>0</v>
      </c>
      <c r="AH89" s="225">
        <f t="shared" si="65"/>
        <v>0</v>
      </c>
      <c r="AI89" s="225">
        <f t="shared" si="66"/>
        <v>0</v>
      </c>
      <c r="AJ89" s="225">
        <f t="shared" si="67"/>
        <v>0</v>
      </c>
      <c r="AK89" s="225">
        <f t="shared" si="68"/>
        <v>0</v>
      </c>
      <c r="AL89" s="72"/>
      <c r="AM89" s="72"/>
      <c r="AN89" s="76"/>
      <c r="AO89" s="79"/>
      <c r="AP89" s="28"/>
      <c r="AQ89" s="28"/>
      <c r="AR89" s="28"/>
      <c r="AS89" s="28"/>
      <c r="AT89" s="28"/>
      <c r="AU89" s="28"/>
      <c r="AV89" s="28"/>
      <c r="AW89" s="28"/>
      <c r="AX89" s="28"/>
      <c r="AY89" s="28"/>
      <c r="AZ89" s="28"/>
    </row>
    <row r="90" spans="1:52" s="29" customFormat="1" ht="25.15" hidden="1" customHeight="1" x14ac:dyDescent="0.25">
      <c r="A90" s="20">
        <v>4232</v>
      </c>
      <c r="B90" s="10" t="s">
        <v>101</v>
      </c>
      <c r="C90" s="22" t="s">
        <v>30</v>
      </c>
      <c r="D90" s="47"/>
      <c r="E90" s="47"/>
      <c r="F90" s="47"/>
      <c r="G90" s="47"/>
      <c r="H90" s="30"/>
      <c r="I90" s="26"/>
      <c r="J90" s="30"/>
      <c r="K90" s="72"/>
      <c r="L90" s="72"/>
      <c r="M90" s="72"/>
      <c r="N90" s="72">
        <f t="shared" si="57"/>
        <v>0</v>
      </c>
      <c r="O90" s="72">
        <f t="shared" si="58"/>
        <v>0</v>
      </c>
      <c r="P90" s="72"/>
      <c r="Q90" s="72"/>
      <c r="R90" s="72">
        <f t="shared" si="59"/>
        <v>0</v>
      </c>
      <c r="S90" s="72">
        <f t="shared" si="60"/>
        <v>0</v>
      </c>
      <c r="T90" s="72"/>
      <c r="U90" s="72"/>
      <c r="V90" s="72">
        <f t="shared" si="61"/>
        <v>0</v>
      </c>
      <c r="W90" s="72">
        <f t="shared" si="62"/>
        <v>0</v>
      </c>
      <c r="X90" s="72"/>
      <c r="Y90" s="72"/>
      <c r="Z90" s="72"/>
      <c r="AA90" s="72"/>
      <c r="AB90" s="72"/>
      <c r="AC90" s="72">
        <f t="shared" si="52"/>
        <v>0</v>
      </c>
      <c r="AD90" s="72">
        <f t="shared" si="53"/>
        <v>0</v>
      </c>
      <c r="AE90" s="72">
        <f t="shared" si="54"/>
        <v>0</v>
      </c>
      <c r="AF90" s="225">
        <f t="shared" si="63"/>
        <v>0</v>
      </c>
      <c r="AG90" s="225">
        <f t="shared" si="64"/>
        <v>0</v>
      </c>
      <c r="AH90" s="225">
        <f t="shared" si="65"/>
        <v>0</v>
      </c>
      <c r="AI90" s="225">
        <f t="shared" si="66"/>
        <v>0</v>
      </c>
      <c r="AJ90" s="225">
        <f t="shared" si="67"/>
        <v>0</v>
      </c>
      <c r="AK90" s="225">
        <f t="shared" si="68"/>
        <v>0</v>
      </c>
      <c r="AL90" s="72"/>
      <c r="AM90" s="72"/>
      <c r="AN90" s="76"/>
      <c r="AO90" s="79"/>
      <c r="AP90" s="28"/>
      <c r="AQ90" s="28"/>
      <c r="AR90" s="28"/>
      <c r="AS90" s="28"/>
      <c r="AT90" s="28"/>
      <c r="AU90" s="28"/>
      <c r="AV90" s="28"/>
      <c r="AW90" s="28"/>
      <c r="AX90" s="28"/>
      <c r="AY90" s="28"/>
      <c r="AZ90" s="28"/>
    </row>
    <row r="91" spans="1:52" s="19" customFormat="1" ht="25.15" hidden="1" customHeight="1" x14ac:dyDescent="0.25">
      <c r="A91" s="31"/>
      <c r="B91" s="10" t="s">
        <v>102</v>
      </c>
      <c r="C91" s="10" t="s">
        <v>103</v>
      </c>
      <c r="D91" s="44"/>
      <c r="E91" s="44"/>
      <c r="F91" s="44"/>
      <c r="G91" s="44"/>
      <c r="H91" s="42"/>
      <c r="I91" s="10"/>
      <c r="J91" s="42"/>
      <c r="K91" s="72"/>
      <c r="L91" s="72"/>
      <c r="M91" s="72"/>
      <c r="N91" s="72">
        <f t="shared" si="57"/>
        <v>0</v>
      </c>
      <c r="O91" s="72">
        <f t="shared" si="58"/>
        <v>0</v>
      </c>
      <c r="P91" s="72"/>
      <c r="Q91" s="72"/>
      <c r="R91" s="72">
        <f t="shared" si="59"/>
        <v>0</v>
      </c>
      <c r="S91" s="72">
        <f t="shared" si="60"/>
        <v>0</v>
      </c>
      <c r="T91" s="72"/>
      <c r="U91" s="72"/>
      <c r="V91" s="72">
        <f t="shared" si="61"/>
        <v>0</v>
      </c>
      <c r="W91" s="72">
        <f t="shared" si="62"/>
        <v>0</v>
      </c>
      <c r="X91" s="72"/>
      <c r="Y91" s="72"/>
      <c r="Z91" s="72"/>
      <c r="AA91" s="72"/>
      <c r="AB91" s="72"/>
      <c r="AC91" s="72">
        <f t="shared" si="52"/>
        <v>0</v>
      </c>
      <c r="AD91" s="72">
        <f t="shared" si="53"/>
        <v>0</v>
      </c>
      <c r="AE91" s="72">
        <f t="shared" si="54"/>
        <v>0</v>
      </c>
      <c r="AF91" s="225">
        <f t="shared" si="63"/>
        <v>0</v>
      </c>
      <c r="AG91" s="225">
        <f t="shared" si="64"/>
        <v>0</v>
      </c>
      <c r="AH91" s="225">
        <f t="shared" si="65"/>
        <v>0</v>
      </c>
      <c r="AI91" s="225">
        <f t="shared" si="66"/>
        <v>0</v>
      </c>
      <c r="AJ91" s="225">
        <f t="shared" si="67"/>
        <v>0</v>
      </c>
      <c r="AK91" s="225">
        <f t="shared" si="68"/>
        <v>0</v>
      </c>
      <c r="AL91" s="72"/>
      <c r="AM91" s="72"/>
      <c r="AN91" s="76"/>
      <c r="AO91" s="79"/>
      <c r="AP91" s="18"/>
      <c r="AQ91" s="18"/>
      <c r="AR91" s="18"/>
      <c r="AS91" s="18"/>
      <c r="AT91" s="18"/>
      <c r="AU91" s="18"/>
      <c r="AV91" s="18"/>
      <c r="AW91" s="18"/>
      <c r="AX91" s="18"/>
      <c r="AY91" s="18"/>
      <c r="AZ91" s="18"/>
    </row>
    <row r="92" spans="1:52" s="29" customFormat="1" ht="25.15" hidden="1" customHeight="1" x14ac:dyDescent="0.25">
      <c r="A92" s="20">
        <v>4233</v>
      </c>
      <c r="B92" s="10" t="s">
        <v>104</v>
      </c>
      <c r="C92" s="22" t="s">
        <v>30</v>
      </c>
      <c r="D92" s="47"/>
      <c r="E92" s="47"/>
      <c r="F92" s="47"/>
      <c r="G92" s="47"/>
      <c r="H92" s="30"/>
      <c r="I92" s="26"/>
      <c r="J92" s="30"/>
      <c r="K92" s="72"/>
      <c r="L92" s="72"/>
      <c r="M92" s="72"/>
      <c r="N92" s="72">
        <f t="shared" si="57"/>
        <v>0</v>
      </c>
      <c r="O92" s="72">
        <f t="shared" si="58"/>
        <v>0</v>
      </c>
      <c r="P92" s="72"/>
      <c r="Q92" s="72"/>
      <c r="R92" s="72">
        <f t="shared" si="59"/>
        <v>0</v>
      </c>
      <c r="S92" s="72">
        <f t="shared" si="60"/>
        <v>0</v>
      </c>
      <c r="T92" s="72"/>
      <c r="U92" s="72"/>
      <c r="V92" s="72">
        <f t="shared" si="61"/>
        <v>0</v>
      </c>
      <c r="W92" s="72">
        <f t="shared" si="62"/>
        <v>0</v>
      </c>
      <c r="X92" s="72"/>
      <c r="Y92" s="72"/>
      <c r="Z92" s="72"/>
      <c r="AA92" s="72"/>
      <c r="AB92" s="72"/>
      <c r="AC92" s="72">
        <f t="shared" si="52"/>
        <v>0</v>
      </c>
      <c r="AD92" s="72">
        <f t="shared" si="53"/>
        <v>0</v>
      </c>
      <c r="AE92" s="72">
        <f t="shared" si="54"/>
        <v>0</v>
      </c>
      <c r="AF92" s="225">
        <f t="shared" si="63"/>
        <v>0</v>
      </c>
      <c r="AG92" s="225">
        <f t="shared" si="64"/>
        <v>0</v>
      </c>
      <c r="AH92" s="225">
        <f t="shared" si="65"/>
        <v>0</v>
      </c>
      <c r="AI92" s="225">
        <f t="shared" si="66"/>
        <v>0</v>
      </c>
      <c r="AJ92" s="225">
        <f t="shared" si="67"/>
        <v>0</v>
      </c>
      <c r="AK92" s="225">
        <f t="shared" si="68"/>
        <v>0</v>
      </c>
      <c r="AL92" s="72"/>
      <c r="AM92" s="72"/>
      <c r="AN92" s="76"/>
      <c r="AO92" s="79"/>
      <c r="AP92" s="28"/>
      <c r="AQ92" s="28"/>
      <c r="AR92" s="28"/>
      <c r="AS92" s="28"/>
      <c r="AT92" s="28"/>
      <c r="AU92" s="28"/>
      <c r="AV92" s="28"/>
      <c r="AW92" s="28"/>
      <c r="AX92" s="28"/>
      <c r="AY92" s="28"/>
      <c r="AZ92" s="28"/>
    </row>
    <row r="93" spans="1:52" s="29" customFormat="1" ht="25.15" hidden="1" customHeight="1" x14ac:dyDescent="0.25">
      <c r="A93" s="20">
        <v>4234</v>
      </c>
      <c r="B93" s="10" t="s">
        <v>105</v>
      </c>
      <c r="C93" s="22" t="s">
        <v>30</v>
      </c>
      <c r="D93" s="47"/>
      <c r="E93" s="47"/>
      <c r="F93" s="47"/>
      <c r="G93" s="47"/>
      <c r="H93" s="30"/>
      <c r="I93" s="26"/>
      <c r="J93" s="30"/>
      <c r="K93" s="72"/>
      <c r="L93" s="72"/>
      <c r="M93" s="72"/>
      <c r="N93" s="72">
        <f t="shared" si="57"/>
        <v>0</v>
      </c>
      <c r="O93" s="72">
        <f t="shared" si="58"/>
        <v>0</v>
      </c>
      <c r="P93" s="72"/>
      <c r="Q93" s="72"/>
      <c r="R93" s="72">
        <f t="shared" si="59"/>
        <v>0</v>
      </c>
      <c r="S93" s="72">
        <f t="shared" si="60"/>
        <v>0</v>
      </c>
      <c r="T93" s="72"/>
      <c r="U93" s="72"/>
      <c r="V93" s="72">
        <f t="shared" si="61"/>
        <v>0</v>
      </c>
      <c r="W93" s="72">
        <f t="shared" si="62"/>
        <v>0</v>
      </c>
      <c r="X93" s="72"/>
      <c r="Y93" s="72"/>
      <c r="Z93" s="72"/>
      <c r="AA93" s="72"/>
      <c r="AB93" s="72"/>
      <c r="AC93" s="72">
        <f t="shared" si="52"/>
        <v>0</v>
      </c>
      <c r="AD93" s="72">
        <f t="shared" si="53"/>
        <v>0</v>
      </c>
      <c r="AE93" s="72">
        <f t="shared" si="54"/>
        <v>0</v>
      </c>
      <c r="AF93" s="225">
        <f t="shared" si="63"/>
        <v>0</v>
      </c>
      <c r="AG93" s="225">
        <f t="shared" si="64"/>
        <v>0</v>
      </c>
      <c r="AH93" s="225">
        <f t="shared" si="65"/>
        <v>0</v>
      </c>
      <c r="AI93" s="225">
        <f t="shared" si="66"/>
        <v>0</v>
      </c>
      <c r="AJ93" s="225">
        <f t="shared" si="67"/>
        <v>0</v>
      </c>
      <c r="AK93" s="225">
        <f t="shared" si="68"/>
        <v>0</v>
      </c>
      <c r="AL93" s="72"/>
      <c r="AM93" s="72"/>
      <c r="AN93" s="76"/>
      <c r="AO93" s="79"/>
      <c r="AP93" s="28"/>
      <c r="AQ93" s="28"/>
      <c r="AR93" s="28"/>
      <c r="AS93" s="28"/>
      <c r="AT93" s="28"/>
      <c r="AU93" s="28"/>
      <c r="AV93" s="28"/>
      <c r="AW93" s="28"/>
      <c r="AX93" s="28"/>
      <c r="AY93" s="28"/>
      <c r="AZ93" s="28"/>
    </row>
    <row r="94" spans="1:52" s="29" customFormat="1" ht="25.15" hidden="1" customHeight="1" x14ac:dyDescent="0.25">
      <c r="A94" s="20">
        <v>4235</v>
      </c>
      <c r="B94" s="10" t="s">
        <v>106</v>
      </c>
      <c r="C94" s="22" t="s">
        <v>30</v>
      </c>
      <c r="D94" s="47"/>
      <c r="E94" s="47"/>
      <c r="F94" s="47"/>
      <c r="G94" s="47"/>
      <c r="H94" s="30"/>
      <c r="I94" s="26"/>
      <c r="J94" s="30"/>
      <c r="K94" s="72"/>
      <c r="L94" s="72"/>
      <c r="M94" s="72"/>
      <c r="N94" s="72">
        <f t="shared" si="57"/>
        <v>0</v>
      </c>
      <c r="O94" s="72">
        <f t="shared" si="58"/>
        <v>0</v>
      </c>
      <c r="P94" s="72"/>
      <c r="Q94" s="72"/>
      <c r="R94" s="72">
        <f t="shared" si="59"/>
        <v>0</v>
      </c>
      <c r="S94" s="72">
        <f t="shared" si="60"/>
        <v>0</v>
      </c>
      <c r="T94" s="72"/>
      <c r="U94" s="72"/>
      <c r="V94" s="72">
        <f t="shared" si="61"/>
        <v>0</v>
      </c>
      <c r="W94" s="72">
        <f t="shared" si="62"/>
        <v>0</v>
      </c>
      <c r="X94" s="72"/>
      <c r="Y94" s="72"/>
      <c r="Z94" s="72"/>
      <c r="AA94" s="72"/>
      <c r="AB94" s="72"/>
      <c r="AC94" s="72">
        <f t="shared" si="52"/>
        <v>0</v>
      </c>
      <c r="AD94" s="72">
        <f t="shared" si="53"/>
        <v>0</v>
      </c>
      <c r="AE94" s="72">
        <f t="shared" si="54"/>
        <v>0</v>
      </c>
      <c r="AF94" s="225">
        <f t="shared" si="63"/>
        <v>0</v>
      </c>
      <c r="AG94" s="225">
        <f t="shared" si="64"/>
        <v>0</v>
      </c>
      <c r="AH94" s="225">
        <f t="shared" si="65"/>
        <v>0</v>
      </c>
      <c r="AI94" s="225">
        <f t="shared" si="66"/>
        <v>0</v>
      </c>
      <c r="AJ94" s="225">
        <f t="shared" si="67"/>
        <v>0</v>
      </c>
      <c r="AK94" s="225">
        <f t="shared" si="68"/>
        <v>0</v>
      </c>
      <c r="AL94" s="72"/>
      <c r="AM94" s="72"/>
      <c r="AN94" s="76"/>
      <c r="AO94" s="79"/>
      <c r="AP94" s="28"/>
      <c r="AQ94" s="28"/>
      <c r="AR94" s="28"/>
      <c r="AS94" s="28"/>
      <c r="AT94" s="28"/>
      <c r="AU94" s="28"/>
      <c r="AV94" s="28"/>
      <c r="AW94" s="28"/>
      <c r="AX94" s="28"/>
      <c r="AY94" s="28"/>
      <c r="AZ94" s="28"/>
    </row>
    <row r="95" spans="1:52" s="29" customFormat="1" ht="25.15" hidden="1" customHeight="1" x14ac:dyDescent="0.25">
      <c r="A95" s="20">
        <v>4236</v>
      </c>
      <c r="B95" s="10" t="s">
        <v>107</v>
      </c>
      <c r="C95" s="22" t="s">
        <v>30</v>
      </c>
      <c r="D95" s="47"/>
      <c r="E95" s="47"/>
      <c r="F95" s="47"/>
      <c r="G95" s="47"/>
      <c r="H95" s="30"/>
      <c r="I95" s="26"/>
      <c r="J95" s="30"/>
      <c r="K95" s="72"/>
      <c r="L95" s="72"/>
      <c r="M95" s="72"/>
      <c r="N95" s="72">
        <f t="shared" si="57"/>
        <v>0</v>
      </c>
      <c r="O95" s="72">
        <f t="shared" si="58"/>
        <v>0</v>
      </c>
      <c r="P95" s="72"/>
      <c r="Q95" s="72"/>
      <c r="R95" s="72">
        <f t="shared" si="59"/>
        <v>0</v>
      </c>
      <c r="S95" s="72">
        <f t="shared" si="60"/>
        <v>0</v>
      </c>
      <c r="T95" s="72"/>
      <c r="U95" s="72"/>
      <c r="V95" s="72">
        <f t="shared" si="61"/>
        <v>0</v>
      </c>
      <c r="W95" s="72">
        <f t="shared" si="62"/>
        <v>0</v>
      </c>
      <c r="X95" s="72"/>
      <c r="Y95" s="72"/>
      <c r="Z95" s="72"/>
      <c r="AA95" s="72"/>
      <c r="AB95" s="72"/>
      <c r="AC95" s="72">
        <f t="shared" si="52"/>
        <v>0</v>
      </c>
      <c r="AD95" s="72">
        <f t="shared" si="53"/>
        <v>0</v>
      </c>
      <c r="AE95" s="72">
        <f t="shared" si="54"/>
        <v>0</v>
      </c>
      <c r="AF95" s="225">
        <f t="shared" si="63"/>
        <v>0</v>
      </c>
      <c r="AG95" s="225">
        <f t="shared" si="64"/>
        <v>0</v>
      </c>
      <c r="AH95" s="225">
        <f t="shared" si="65"/>
        <v>0</v>
      </c>
      <c r="AI95" s="225">
        <f t="shared" si="66"/>
        <v>0</v>
      </c>
      <c r="AJ95" s="225">
        <f t="shared" si="67"/>
        <v>0</v>
      </c>
      <c r="AK95" s="225">
        <f t="shared" si="68"/>
        <v>0</v>
      </c>
      <c r="AL95" s="72"/>
      <c r="AM95" s="72"/>
      <c r="AN95" s="76"/>
      <c r="AO95" s="79"/>
      <c r="AP95" s="28"/>
      <c r="AQ95" s="28"/>
      <c r="AR95" s="28"/>
      <c r="AS95" s="28"/>
      <c r="AT95" s="28"/>
      <c r="AU95" s="28"/>
      <c r="AV95" s="28"/>
      <c r="AW95" s="28"/>
      <c r="AX95" s="28"/>
      <c r="AY95" s="28"/>
      <c r="AZ95" s="28"/>
    </row>
    <row r="96" spans="1:52" s="29" customFormat="1" ht="25.15" hidden="1" customHeight="1" x14ac:dyDescent="0.25">
      <c r="A96" s="20">
        <v>4237</v>
      </c>
      <c r="B96" s="10" t="s">
        <v>108</v>
      </c>
      <c r="C96" s="22" t="s">
        <v>30</v>
      </c>
      <c r="D96" s="47"/>
      <c r="E96" s="47"/>
      <c r="F96" s="47"/>
      <c r="G96" s="47"/>
      <c r="H96" s="30"/>
      <c r="I96" s="26"/>
      <c r="J96" s="30"/>
      <c r="K96" s="72"/>
      <c r="L96" s="72"/>
      <c r="M96" s="72"/>
      <c r="N96" s="72">
        <f t="shared" si="57"/>
        <v>0</v>
      </c>
      <c r="O96" s="72">
        <f t="shared" si="58"/>
        <v>0</v>
      </c>
      <c r="P96" s="72"/>
      <c r="Q96" s="72"/>
      <c r="R96" s="72">
        <f t="shared" si="59"/>
        <v>0</v>
      </c>
      <c r="S96" s="72">
        <f t="shared" si="60"/>
        <v>0</v>
      </c>
      <c r="T96" s="72"/>
      <c r="U96" s="72"/>
      <c r="V96" s="72">
        <f t="shared" si="61"/>
        <v>0</v>
      </c>
      <c r="W96" s="72">
        <f t="shared" si="62"/>
        <v>0</v>
      </c>
      <c r="X96" s="72"/>
      <c r="Y96" s="72"/>
      <c r="Z96" s="72"/>
      <c r="AA96" s="72"/>
      <c r="AB96" s="72"/>
      <c r="AC96" s="72">
        <f t="shared" si="52"/>
        <v>0</v>
      </c>
      <c r="AD96" s="72">
        <f t="shared" si="53"/>
        <v>0</v>
      </c>
      <c r="AE96" s="72">
        <f t="shared" si="54"/>
        <v>0</v>
      </c>
      <c r="AF96" s="225">
        <f t="shared" si="63"/>
        <v>0</v>
      </c>
      <c r="AG96" s="225">
        <f t="shared" si="64"/>
        <v>0</v>
      </c>
      <c r="AH96" s="225">
        <f t="shared" si="65"/>
        <v>0</v>
      </c>
      <c r="AI96" s="225">
        <f t="shared" si="66"/>
        <v>0</v>
      </c>
      <c r="AJ96" s="225">
        <f t="shared" si="67"/>
        <v>0</v>
      </c>
      <c r="AK96" s="225">
        <f t="shared" si="68"/>
        <v>0</v>
      </c>
      <c r="AL96" s="72"/>
      <c r="AM96" s="72"/>
      <c r="AN96" s="76"/>
      <c r="AO96" s="79"/>
      <c r="AP96" s="28"/>
      <c r="AQ96" s="28"/>
      <c r="AR96" s="28"/>
      <c r="AS96" s="28"/>
      <c r="AT96" s="28"/>
      <c r="AU96" s="28"/>
      <c r="AV96" s="28"/>
      <c r="AW96" s="28"/>
      <c r="AX96" s="28"/>
      <c r="AY96" s="28"/>
      <c r="AZ96" s="28"/>
    </row>
    <row r="97" spans="1:52" s="29" customFormat="1" ht="25.15" customHeight="1" x14ac:dyDescent="0.25">
      <c r="A97" s="20">
        <v>4239</v>
      </c>
      <c r="B97" s="10" t="s">
        <v>109</v>
      </c>
      <c r="C97" s="22" t="s">
        <v>30</v>
      </c>
      <c r="D97" s="47">
        <v>0</v>
      </c>
      <c r="E97" s="47"/>
      <c r="F97" s="47">
        <v>0</v>
      </c>
      <c r="G97" s="47"/>
      <c r="H97" s="30">
        <v>0</v>
      </c>
      <c r="I97" s="26"/>
      <c r="J97" s="30">
        <v>0</v>
      </c>
      <c r="K97" s="72"/>
      <c r="L97" s="72"/>
      <c r="M97" s="72"/>
      <c r="N97" s="72">
        <f t="shared" si="57"/>
        <v>0</v>
      </c>
      <c r="O97" s="72">
        <f t="shared" si="58"/>
        <v>0</v>
      </c>
      <c r="P97" s="72">
        <v>0</v>
      </c>
      <c r="Q97" s="72"/>
      <c r="R97" s="72">
        <f t="shared" si="59"/>
        <v>0</v>
      </c>
      <c r="S97" s="72">
        <f t="shared" si="60"/>
        <v>0</v>
      </c>
      <c r="T97" s="72">
        <v>0</v>
      </c>
      <c r="U97" s="72"/>
      <c r="V97" s="72">
        <f t="shared" si="61"/>
        <v>0</v>
      </c>
      <c r="W97" s="72">
        <f t="shared" si="62"/>
        <v>0</v>
      </c>
      <c r="X97" s="72">
        <v>0</v>
      </c>
      <c r="Y97" s="72"/>
      <c r="Z97" s="72"/>
      <c r="AA97" s="72"/>
      <c r="AB97" s="72"/>
      <c r="AC97" s="72">
        <f t="shared" si="52"/>
        <v>0</v>
      </c>
      <c r="AD97" s="72">
        <f t="shared" si="53"/>
        <v>0</v>
      </c>
      <c r="AE97" s="72">
        <f t="shared" si="54"/>
        <v>0</v>
      </c>
      <c r="AF97" s="225">
        <f t="shared" si="63"/>
        <v>0</v>
      </c>
      <c r="AG97" s="225">
        <f t="shared" si="64"/>
        <v>0</v>
      </c>
      <c r="AH97" s="225">
        <f t="shared" si="65"/>
        <v>0</v>
      </c>
      <c r="AI97" s="225">
        <f t="shared" si="66"/>
        <v>0</v>
      </c>
      <c r="AJ97" s="225">
        <f t="shared" si="67"/>
        <v>0</v>
      </c>
      <c r="AK97" s="225">
        <f t="shared" si="68"/>
        <v>0</v>
      </c>
      <c r="AL97" s="72"/>
      <c r="AM97" s="72"/>
      <c r="AN97" s="76"/>
      <c r="AO97" s="79"/>
      <c r="AP97" s="28"/>
      <c r="AQ97" s="28"/>
      <c r="AR97" s="28"/>
      <c r="AS97" s="28"/>
      <c r="AT97" s="28"/>
      <c r="AU97" s="28"/>
      <c r="AV97" s="28"/>
      <c r="AW97" s="28"/>
      <c r="AX97" s="28"/>
      <c r="AY97" s="28"/>
      <c r="AZ97" s="28"/>
    </row>
    <row r="98" spans="1:52" s="19" customFormat="1" ht="25.15" customHeight="1" x14ac:dyDescent="0.25">
      <c r="A98" s="31">
        <v>0</v>
      </c>
      <c r="B98" s="10" t="s">
        <v>110</v>
      </c>
      <c r="C98" s="21" t="s">
        <v>30</v>
      </c>
      <c r="D98" s="42">
        <f t="shared" ref="D98:I98" si="71">+D99</f>
        <v>446.1</v>
      </c>
      <c r="E98" s="42">
        <f t="shared" si="71"/>
        <v>0</v>
      </c>
      <c r="F98" s="42">
        <f t="shared" si="71"/>
        <v>507.6</v>
      </c>
      <c r="G98" s="42">
        <f t="shared" si="71"/>
        <v>0</v>
      </c>
      <c r="H98" s="42">
        <v>350.4</v>
      </c>
      <c r="I98" s="10">
        <f t="shared" si="71"/>
        <v>0</v>
      </c>
      <c r="J98" s="42">
        <v>350.4</v>
      </c>
      <c r="K98" s="72">
        <f t="shared" ref="K98:AN98" si="72">+K99</f>
        <v>0</v>
      </c>
      <c r="L98" s="72">
        <f t="shared" si="72"/>
        <v>0</v>
      </c>
      <c r="M98" s="72">
        <f t="shared" si="72"/>
        <v>0</v>
      </c>
      <c r="N98" s="72">
        <f t="shared" si="57"/>
        <v>175.2</v>
      </c>
      <c r="O98" s="72">
        <f t="shared" si="58"/>
        <v>175.2</v>
      </c>
      <c r="P98" s="72">
        <v>350.4</v>
      </c>
      <c r="Q98" s="72">
        <f t="shared" si="72"/>
        <v>0</v>
      </c>
      <c r="R98" s="72">
        <f t="shared" si="59"/>
        <v>175.2</v>
      </c>
      <c r="S98" s="72">
        <f t="shared" si="60"/>
        <v>175.2</v>
      </c>
      <c r="T98" s="72">
        <v>350.4</v>
      </c>
      <c r="U98" s="72">
        <f t="shared" si="72"/>
        <v>0</v>
      </c>
      <c r="V98" s="72">
        <f t="shared" si="61"/>
        <v>175.2</v>
      </c>
      <c r="W98" s="72">
        <f t="shared" si="62"/>
        <v>175.2</v>
      </c>
      <c r="X98" s="72">
        <v>350.4</v>
      </c>
      <c r="Y98" s="72">
        <f t="shared" si="72"/>
        <v>0</v>
      </c>
      <c r="Z98" s="72">
        <f t="shared" si="72"/>
        <v>0</v>
      </c>
      <c r="AA98" s="72">
        <f t="shared" si="72"/>
        <v>0</v>
      </c>
      <c r="AB98" s="72">
        <f t="shared" si="72"/>
        <v>0</v>
      </c>
      <c r="AC98" s="72">
        <f t="shared" si="52"/>
        <v>175.2</v>
      </c>
      <c r="AD98" s="72">
        <f t="shared" si="53"/>
        <v>175.2</v>
      </c>
      <c r="AE98" s="72">
        <f t="shared" si="54"/>
        <v>350.4</v>
      </c>
      <c r="AF98" s="225">
        <f t="shared" si="63"/>
        <v>87.6</v>
      </c>
      <c r="AG98" s="225">
        <f t="shared" si="64"/>
        <v>87.6</v>
      </c>
      <c r="AH98" s="225">
        <f t="shared" si="65"/>
        <v>175.2</v>
      </c>
      <c r="AI98" s="225">
        <f t="shared" si="66"/>
        <v>262.79999999999995</v>
      </c>
      <c r="AJ98" s="225">
        <f t="shared" si="67"/>
        <v>87.6</v>
      </c>
      <c r="AK98" s="225">
        <f t="shared" si="68"/>
        <v>350.4</v>
      </c>
      <c r="AL98" s="72">
        <f t="shared" si="72"/>
        <v>0</v>
      </c>
      <c r="AM98" s="72">
        <f t="shared" si="72"/>
        <v>0</v>
      </c>
      <c r="AN98" s="76">
        <f t="shared" si="72"/>
        <v>0</v>
      </c>
      <c r="AO98" s="79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</row>
    <row r="99" spans="1:52" s="29" customFormat="1" ht="25.15" customHeight="1" x14ac:dyDescent="0.25">
      <c r="A99" s="20">
        <v>4241</v>
      </c>
      <c r="B99" s="10" t="s">
        <v>111</v>
      </c>
      <c r="C99" s="22" t="s">
        <v>30</v>
      </c>
      <c r="D99" s="47">
        <v>446.1</v>
      </c>
      <c r="E99" s="47"/>
      <c r="F99" s="47">
        <v>507.6</v>
      </c>
      <c r="G99" s="47"/>
      <c r="H99" s="30">
        <v>350.4</v>
      </c>
      <c r="I99" s="26"/>
      <c r="J99" s="30">
        <v>350.4</v>
      </c>
      <c r="K99" s="72"/>
      <c r="L99" s="72"/>
      <c r="M99" s="72"/>
      <c r="N99" s="72">
        <f t="shared" si="57"/>
        <v>175.2</v>
      </c>
      <c r="O99" s="72">
        <f t="shared" si="58"/>
        <v>175.2</v>
      </c>
      <c r="P99" s="72">
        <v>350.4</v>
      </c>
      <c r="Q99" s="72"/>
      <c r="R99" s="72">
        <f t="shared" si="59"/>
        <v>175.2</v>
      </c>
      <c r="S99" s="72">
        <f t="shared" si="60"/>
        <v>175.2</v>
      </c>
      <c r="T99" s="72">
        <v>350.4</v>
      </c>
      <c r="U99" s="72"/>
      <c r="V99" s="72">
        <f t="shared" si="61"/>
        <v>175.2</v>
      </c>
      <c r="W99" s="72">
        <f t="shared" si="62"/>
        <v>175.2</v>
      </c>
      <c r="X99" s="72">
        <v>350.4</v>
      </c>
      <c r="Y99" s="72"/>
      <c r="Z99" s="72"/>
      <c r="AA99" s="72"/>
      <c r="AB99" s="72"/>
      <c r="AC99" s="72">
        <f t="shared" si="52"/>
        <v>175.2</v>
      </c>
      <c r="AD99" s="72">
        <f t="shared" si="53"/>
        <v>175.2</v>
      </c>
      <c r="AE99" s="72">
        <f t="shared" si="54"/>
        <v>350.4</v>
      </c>
      <c r="AF99" s="225">
        <f t="shared" si="63"/>
        <v>87.6</v>
      </c>
      <c r="AG99" s="225">
        <f t="shared" si="64"/>
        <v>87.6</v>
      </c>
      <c r="AH99" s="225">
        <f t="shared" si="65"/>
        <v>175.2</v>
      </c>
      <c r="AI99" s="225">
        <f t="shared" si="66"/>
        <v>262.79999999999995</v>
      </c>
      <c r="AJ99" s="225">
        <f t="shared" si="67"/>
        <v>87.6</v>
      </c>
      <c r="AK99" s="225">
        <f t="shared" si="68"/>
        <v>350.4</v>
      </c>
      <c r="AL99" s="72"/>
      <c r="AM99" s="72"/>
      <c r="AN99" s="76"/>
      <c r="AO99" s="79"/>
      <c r="AP99" s="28"/>
      <c r="AQ99" s="28"/>
      <c r="AR99" s="28"/>
      <c r="AS99" s="28"/>
      <c r="AT99" s="28"/>
      <c r="AU99" s="28"/>
      <c r="AV99" s="28"/>
      <c r="AW99" s="28"/>
      <c r="AX99" s="28"/>
      <c r="AY99" s="28"/>
      <c r="AZ99" s="28"/>
    </row>
    <row r="100" spans="1:52" s="19" customFormat="1" ht="25.15" customHeight="1" x14ac:dyDescent="0.25">
      <c r="A100" s="31">
        <v>0</v>
      </c>
      <c r="B100" s="10" t="s">
        <v>112</v>
      </c>
      <c r="C100" s="21" t="s">
        <v>30</v>
      </c>
      <c r="D100" s="42">
        <f>+D101+D102</f>
        <v>35.1</v>
      </c>
      <c r="E100" s="42">
        <f>+E101+E102</f>
        <v>0</v>
      </c>
      <c r="F100" s="42">
        <f t="shared" ref="F100:I100" si="73">+F101+F102</f>
        <v>430.89</v>
      </c>
      <c r="G100" s="42">
        <f t="shared" si="73"/>
        <v>0</v>
      </c>
      <c r="H100" s="42">
        <v>296.8</v>
      </c>
      <c r="I100" s="10">
        <f t="shared" si="73"/>
        <v>0</v>
      </c>
      <c r="J100" s="42">
        <v>296.8</v>
      </c>
      <c r="K100" s="72">
        <f t="shared" ref="K100:AM100" si="74">+K101+K102</f>
        <v>0</v>
      </c>
      <c r="L100" s="72">
        <f>+L101+L102</f>
        <v>0</v>
      </c>
      <c r="M100" s="72">
        <f t="shared" si="74"/>
        <v>0</v>
      </c>
      <c r="N100" s="72">
        <f t="shared" si="57"/>
        <v>148.4</v>
      </c>
      <c r="O100" s="72">
        <f t="shared" si="58"/>
        <v>148.4</v>
      </c>
      <c r="P100" s="72">
        <v>296.8</v>
      </c>
      <c r="Q100" s="72">
        <f t="shared" si="74"/>
        <v>0</v>
      </c>
      <c r="R100" s="72">
        <f t="shared" si="59"/>
        <v>148.4</v>
      </c>
      <c r="S100" s="72">
        <f t="shared" si="60"/>
        <v>148.4</v>
      </c>
      <c r="T100" s="72">
        <v>296.8</v>
      </c>
      <c r="U100" s="72">
        <f t="shared" si="74"/>
        <v>0</v>
      </c>
      <c r="V100" s="72">
        <f t="shared" si="61"/>
        <v>148.4</v>
      </c>
      <c r="W100" s="72">
        <f t="shared" si="62"/>
        <v>148.4</v>
      </c>
      <c r="X100" s="72">
        <v>296.8</v>
      </c>
      <c r="Y100" s="72">
        <f t="shared" si="74"/>
        <v>0</v>
      </c>
      <c r="Z100" s="72">
        <f t="shared" si="74"/>
        <v>0</v>
      </c>
      <c r="AA100" s="72">
        <f t="shared" si="74"/>
        <v>0</v>
      </c>
      <c r="AB100" s="72">
        <f t="shared" si="74"/>
        <v>0</v>
      </c>
      <c r="AC100" s="72">
        <f t="shared" si="52"/>
        <v>148.4</v>
      </c>
      <c r="AD100" s="72">
        <f t="shared" si="53"/>
        <v>148.4</v>
      </c>
      <c r="AE100" s="72">
        <f t="shared" si="54"/>
        <v>296.8</v>
      </c>
      <c r="AF100" s="225">
        <f t="shared" si="63"/>
        <v>74.2</v>
      </c>
      <c r="AG100" s="225">
        <f t="shared" si="64"/>
        <v>74.2</v>
      </c>
      <c r="AH100" s="225">
        <f t="shared" si="65"/>
        <v>148.4</v>
      </c>
      <c r="AI100" s="225">
        <f t="shared" si="66"/>
        <v>222.60000000000002</v>
      </c>
      <c r="AJ100" s="225">
        <f t="shared" si="67"/>
        <v>74.2</v>
      </c>
      <c r="AK100" s="225">
        <f t="shared" si="68"/>
        <v>296.8</v>
      </c>
      <c r="AL100" s="72">
        <f t="shared" si="74"/>
        <v>0</v>
      </c>
      <c r="AM100" s="72">
        <f t="shared" si="74"/>
        <v>0</v>
      </c>
      <c r="AN100" s="76">
        <f>+AN101+AN102</f>
        <v>0</v>
      </c>
      <c r="AO100" s="79"/>
      <c r="AP100" s="18"/>
      <c r="AQ100" s="18"/>
      <c r="AR100" s="18"/>
      <c r="AS100" s="18"/>
      <c r="AT100" s="18"/>
      <c r="AU100" s="18"/>
      <c r="AV100" s="18"/>
      <c r="AW100" s="18"/>
      <c r="AX100" s="18"/>
      <c r="AY100" s="18"/>
      <c r="AZ100" s="18"/>
    </row>
    <row r="101" spans="1:52" s="29" customFormat="1" ht="25.15" customHeight="1" x14ac:dyDescent="0.25">
      <c r="A101" s="20">
        <v>4251</v>
      </c>
      <c r="B101" s="10" t="s">
        <v>113</v>
      </c>
      <c r="C101" s="22" t="s">
        <v>30</v>
      </c>
      <c r="D101" s="47">
        <v>35.1</v>
      </c>
      <c r="E101" s="47"/>
      <c r="F101" s="47">
        <v>430.89</v>
      </c>
      <c r="G101" s="47"/>
      <c r="H101" s="30">
        <v>96.8</v>
      </c>
      <c r="I101" s="26"/>
      <c r="J101" s="30">
        <v>96.8</v>
      </c>
      <c r="K101" s="72"/>
      <c r="L101" s="72"/>
      <c r="M101" s="72"/>
      <c r="N101" s="72">
        <f t="shared" si="57"/>
        <v>48.4</v>
      </c>
      <c r="O101" s="72">
        <f t="shared" si="58"/>
        <v>48.4</v>
      </c>
      <c r="P101" s="72">
        <v>96.8</v>
      </c>
      <c r="Q101" s="72"/>
      <c r="R101" s="72">
        <f t="shared" si="59"/>
        <v>48.4</v>
      </c>
      <c r="S101" s="72">
        <f t="shared" si="60"/>
        <v>48.4</v>
      </c>
      <c r="T101" s="72">
        <v>96.8</v>
      </c>
      <c r="U101" s="72"/>
      <c r="V101" s="72">
        <f t="shared" si="61"/>
        <v>48.4</v>
      </c>
      <c r="W101" s="72">
        <f t="shared" si="62"/>
        <v>48.4</v>
      </c>
      <c r="X101" s="72">
        <v>96.8</v>
      </c>
      <c r="Y101" s="72"/>
      <c r="Z101" s="72"/>
      <c r="AA101" s="72"/>
      <c r="AB101" s="72"/>
      <c r="AC101" s="72">
        <f t="shared" si="52"/>
        <v>48.4</v>
      </c>
      <c r="AD101" s="72">
        <f t="shared" si="53"/>
        <v>48.4</v>
      </c>
      <c r="AE101" s="72">
        <f t="shared" si="54"/>
        <v>96.8</v>
      </c>
      <c r="AF101" s="225">
        <f t="shared" si="63"/>
        <v>24.2</v>
      </c>
      <c r="AG101" s="225">
        <f t="shared" si="64"/>
        <v>24.2</v>
      </c>
      <c r="AH101" s="225">
        <f t="shared" si="65"/>
        <v>48.4</v>
      </c>
      <c r="AI101" s="225">
        <f t="shared" si="66"/>
        <v>72.599999999999994</v>
      </c>
      <c r="AJ101" s="225">
        <f t="shared" si="67"/>
        <v>24.2</v>
      </c>
      <c r="AK101" s="225">
        <f t="shared" si="68"/>
        <v>96.8</v>
      </c>
      <c r="AL101" s="72"/>
      <c r="AM101" s="72"/>
      <c r="AN101" s="76"/>
      <c r="AO101" s="79"/>
      <c r="AP101" s="28"/>
      <c r="AQ101" s="28"/>
      <c r="AR101" s="28"/>
      <c r="AS101" s="28"/>
      <c r="AT101" s="28"/>
      <c r="AU101" s="28"/>
      <c r="AV101" s="28"/>
      <c r="AW101" s="28"/>
      <c r="AX101" s="28"/>
      <c r="AY101" s="28"/>
      <c r="AZ101" s="28"/>
    </row>
    <row r="102" spans="1:52" s="29" customFormat="1" ht="25.15" customHeight="1" x14ac:dyDescent="0.25">
      <c r="A102" s="20">
        <v>4252</v>
      </c>
      <c r="B102" s="10" t="s">
        <v>114</v>
      </c>
      <c r="C102" s="22" t="s">
        <v>30</v>
      </c>
      <c r="D102" s="47">
        <v>0</v>
      </c>
      <c r="E102" s="47"/>
      <c r="F102" s="47">
        <v>0</v>
      </c>
      <c r="G102" s="47"/>
      <c r="H102" s="30">
        <v>200</v>
      </c>
      <c r="I102" s="26"/>
      <c r="J102" s="30">
        <v>200</v>
      </c>
      <c r="K102" s="72"/>
      <c r="L102" s="72"/>
      <c r="M102" s="72"/>
      <c r="N102" s="72">
        <f t="shared" si="57"/>
        <v>100</v>
      </c>
      <c r="O102" s="72">
        <f t="shared" si="58"/>
        <v>100</v>
      </c>
      <c r="P102" s="72">
        <v>200</v>
      </c>
      <c r="Q102" s="72"/>
      <c r="R102" s="72">
        <f t="shared" si="59"/>
        <v>100</v>
      </c>
      <c r="S102" s="72">
        <f t="shared" si="60"/>
        <v>100</v>
      </c>
      <c r="T102" s="72">
        <v>200</v>
      </c>
      <c r="U102" s="72"/>
      <c r="V102" s="72">
        <f t="shared" si="61"/>
        <v>100</v>
      </c>
      <c r="W102" s="72">
        <f t="shared" si="62"/>
        <v>100</v>
      </c>
      <c r="X102" s="72">
        <v>200</v>
      </c>
      <c r="Y102" s="72"/>
      <c r="Z102" s="72"/>
      <c r="AA102" s="72"/>
      <c r="AB102" s="72"/>
      <c r="AC102" s="72">
        <f t="shared" si="52"/>
        <v>100</v>
      </c>
      <c r="AD102" s="72">
        <f t="shared" si="53"/>
        <v>100</v>
      </c>
      <c r="AE102" s="72">
        <f t="shared" si="54"/>
        <v>200</v>
      </c>
      <c r="AF102" s="225">
        <f t="shared" si="63"/>
        <v>50</v>
      </c>
      <c r="AG102" s="225">
        <f t="shared" si="64"/>
        <v>50</v>
      </c>
      <c r="AH102" s="225">
        <f t="shared" si="65"/>
        <v>100</v>
      </c>
      <c r="AI102" s="225">
        <f t="shared" si="66"/>
        <v>150</v>
      </c>
      <c r="AJ102" s="225">
        <f t="shared" si="67"/>
        <v>50</v>
      </c>
      <c r="AK102" s="225">
        <f t="shared" si="68"/>
        <v>200</v>
      </c>
      <c r="AL102" s="72"/>
      <c r="AM102" s="72"/>
      <c r="AN102" s="76"/>
      <c r="AO102" s="79"/>
      <c r="AP102" s="28"/>
      <c r="AQ102" s="28"/>
      <c r="AR102" s="28"/>
      <c r="AS102" s="28"/>
      <c r="AT102" s="28"/>
      <c r="AU102" s="28"/>
      <c r="AV102" s="28"/>
      <c r="AW102" s="28"/>
      <c r="AX102" s="28"/>
      <c r="AY102" s="28"/>
      <c r="AZ102" s="28"/>
    </row>
    <row r="103" spans="1:52" s="19" customFormat="1" ht="25.15" customHeight="1" x14ac:dyDescent="0.25">
      <c r="A103" s="31">
        <v>0</v>
      </c>
      <c r="B103" s="10" t="s">
        <v>115</v>
      </c>
      <c r="C103" s="21" t="s">
        <v>30</v>
      </c>
      <c r="D103" s="42">
        <f>+D104+D107+D108+D109+D119+D120+D122+D125</f>
        <v>777.09999999999991</v>
      </c>
      <c r="E103" s="42">
        <f>+E104+E107+E108+E109+E119+E120+E122+E125</f>
        <v>0</v>
      </c>
      <c r="F103" s="42">
        <f t="shared" ref="F103:I103" si="75">+F104+F107+F108+F109+F119+F120+F122+F125</f>
        <v>763.88000000000011</v>
      </c>
      <c r="G103" s="42">
        <f t="shared" si="75"/>
        <v>0</v>
      </c>
      <c r="H103" s="42">
        <v>1384.1</v>
      </c>
      <c r="I103" s="10">
        <f t="shared" si="75"/>
        <v>0</v>
      </c>
      <c r="J103" s="42">
        <v>1384.1</v>
      </c>
      <c r="K103" s="72">
        <f t="shared" ref="K103:AM103" si="76">+K104+K107+K108+K109+K119+K120+K122+K125</f>
        <v>0</v>
      </c>
      <c r="L103" s="72">
        <f>+L104+L107+L108+L109+L119+L120+L122+L125</f>
        <v>0</v>
      </c>
      <c r="M103" s="72">
        <f t="shared" si="76"/>
        <v>0</v>
      </c>
      <c r="N103" s="72">
        <f t="shared" si="57"/>
        <v>692.05</v>
      </c>
      <c r="O103" s="72">
        <f t="shared" si="58"/>
        <v>692.05</v>
      </c>
      <c r="P103" s="72">
        <v>1384.1</v>
      </c>
      <c r="Q103" s="72">
        <f t="shared" si="76"/>
        <v>0</v>
      </c>
      <c r="R103" s="72">
        <f t="shared" si="59"/>
        <v>692.05</v>
      </c>
      <c r="S103" s="72">
        <f t="shared" si="60"/>
        <v>692.05</v>
      </c>
      <c r="T103" s="72">
        <v>1384.1</v>
      </c>
      <c r="U103" s="72">
        <f t="shared" si="76"/>
        <v>0</v>
      </c>
      <c r="V103" s="72">
        <f t="shared" si="61"/>
        <v>692.05</v>
      </c>
      <c r="W103" s="72">
        <f t="shared" si="62"/>
        <v>692.05</v>
      </c>
      <c r="X103" s="72">
        <v>1384.1</v>
      </c>
      <c r="Y103" s="72">
        <f t="shared" si="76"/>
        <v>0</v>
      </c>
      <c r="Z103" s="72">
        <f t="shared" si="76"/>
        <v>0</v>
      </c>
      <c r="AA103" s="72">
        <f t="shared" si="76"/>
        <v>0</v>
      </c>
      <c r="AB103" s="72">
        <f t="shared" si="76"/>
        <v>0</v>
      </c>
      <c r="AC103" s="72">
        <f t="shared" si="52"/>
        <v>692.05</v>
      </c>
      <c r="AD103" s="72">
        <f t="shared" si="53"/>
        <v>692.05</v>
      </c>
      <c r="AE103" s="72">
        <f t="shared" si="54"/>
        <v>1384.1</v>
      </c>
      <c r="AF103" s="225">
        <f t="shared" si="63"/>
        <v>346.02499999999998</v>
      </c>
      <c r="AG103" s="225">
        <f t="shared" si="64"/>
        <v>346.02499999999998</v>
      </c>
      <c r="AH103" s="225">
        <f t="shared" si="65"/>
        <v>692.05</v>
      </c>
      <c r="AI103" s="225">
        <f t="shared" si="66"/>
        <v>1038.0749999999998</v>
      </c>
      <c r="AJ103" s="225">
        <f t="shared" si="67"/>
        <v>346.02499999999998</v>
      </c>
      <c r="AK103" s="225">
        <f t="shared" si="68"/>
        <v>1384.1</v>
      </c>
      <c r="AL103" s="72">
        <f t="shared" si="76"/>
        <v>0</v>
      </c>
      <c r="AM103" s="72">
        <f t="shared" si="76"/>
        <v>0</v>
      </c>
      <c r="AN103" s="76">
        <f>+AN104+AN107+AN108+AN109+AN119+AN120+AN122+AN125</f>
        <v>0</v>
      </c>
      <c r="AO103" s="79"/>
      <c r="AP103" s="18"/>
      <c r="AQ103" s="18"/>
      <c r="AR103" s="18"/>
      <c r="AS103" s="18"/>
      <c r="AT103" s="18"/>
      <c r="AU103" s="18"/>
      <c r="AV103" s="18"/>
      <c r="AW103" s="18"/>
      <c r="AX103" s="18"/>
      <c r="AY103" s="18"/>
      <c r="AZ103" s="18"/>
    </row>
    <row r="104" spans="1:52" s="29" customFormat="1" ht="25.15" customHeight="1" x14ac:dyDescent="0.25">
      <c r="A104" s="20">
        <v>4261</v>
      </c>
      <c r="B104" s="53" t="s">
        <v>116</v>
      </c>
      <c r="C104" s="22" t="s">
        <v>30</v>
      </c>
      <c r="D104" s="54">
        <f t="shared" ref="D104:I104" si="77">D105+D106</f>
        <v>104.8</v>
      </c>
      <c r="E104" s="54">
        <f t="shared" si="77"/>
        <v>0</v>
      </c>
      <c r="F104" s="54">
        <f t="shared" si="77"/>
        <v>104.6</v>
      </c>
      <c r="G104" s="55">
        <f t="shared" si="77"/>
        <v>0</v>
      </c>
      <c r="H104" s="54">
        <v>200</v>
      </c>
      <c r="I104" s="22">
        <f t="shared" si="77"/>
        <v>0</v>
      </c>
      <c r="J104" s="54">
        <v>200</v>
      </c>
      <c r="K104" s="80">
        <f t="shared" ref="K104:AM104" si="78">K105+K106</f>
        <v>0</v>
      </c>
      <c r="L104" s="80">
        <f>L105+L106</f>
        <v>0</v>
      </c>
      <c r="M104" s="80">
        <f t="shared" si="78"/>
        <v>0</v>
      </c>
      <c r="N104" s="72">
        <f t="shared" si="57"/>
        <v>100</v>
      </c>
      <c r="O104" s="72">
        <f t="shared" si="58"/>
        <v>100</v>
      </c>
      <c r="P104" s="80">
        <v>200</v>
      </c>
      <c r="Q104" s="80">
        <f t="shared" si="78"/>
        <v>0</v>
      </c>
      <c r="R104" s="72">
        <f t="shared" si="59"/>
        <v>100</v>
      </c>
      <c r="S104" s="72">
        <f t="shared" si="60"/>
        <v>100</v>
      </c>
      <c r="T104" s="80">
        <v>200</v>
      </c>
      <c r="U104" s="80">
        <f t="shared" si="78"/>
        <v>0</v>
      </c>
      <c r="V104" s="72">
        <f t="shared" si="61"/>
        <v>100</v>
      </c>
      <c r="W104" s="72">
        <f t="shared" si="62"/>
        <v>100</v>
      </c>
      <c r="X104" s="80">
        <v>200</v>
      </c>
      <c r="Y104" s="80">
        <f t="shared" si="78"/>
        <v>0</v>
      </c>
      <c r="Z104" s="80">
        <f t="shared" si="78"/>
        <v>0</v>
      </c>
      <c r="AA104" s="80">
        <f t="shared" si="78"/>
        <v>0</v>
      </c>
      <c r="AB104" s="80">
        <f t="shared" si="78"/>
        <v>0</v>
      </c>
      <c r="AC104" s="72">
        <f t="shared" si="52"/>
        <v>100</v>
      </c>
      <c r="AD104" s="72">
        <f t="shared" si="53"/>
        <v>100</v>
      </c>
      <c r="AE104" s="72">
        <f t="shared" si="54"/>
        <v>200</v>
      </c>
      <c r="AF104" s="225">
        <f t="shared" si="63"/>
        <v>50</v>
      </c>
      <c r="AG104" s="225">
        <f t="shared" si="64"/>
        <v>50</v>
      </c>
      <c r="AH104" s="225">
        <f t="shared" si="65"/>
        <v>100</v>
      </c>
      <c r="AI104" s="225">
        <f t="shared" si="66"/>
        <v>150</v>
      </c>
      <c r="AJ104" s="225">
        <f t="shared" si="67"/>
        <v>50</v>
      </c>
      <c r="AK104" s="225">
        <f t="shared" si="68"/>
        <v>200</v>
      </c>
      <c r="AL104" s="80">
        <f t="shared" si="78"/>
        <v>0</v>
      </c>
      <c r="AM104" s="80">
        <f t="shared" si="78"/>
        <v>0</v>
      </c>
      <c r="AN104" s="81">
        <f>AN105+AN106</f>
        <v>0</v>
      </c>
      <c r="AO104" s="82"/>
      <c r="AP104" s="28"/>
      <c r="AQ104" s="28"/>
      <c r="AR104" s="28"/>
      <c r="AS104" s="28"/>
      <c r="AT104" s="28"/>
      <c r="AU104" s="28"/>
      <c r="AV104" s="28"/>
      <c r="AW104" s="28"/>
      <c r="AX104" s="28"/>
      <c r="AY104" s="28"/>
      <c r="AZ104" s="28"/>
    </row>
    <row r="105" spans="1:52" s="19" customFormat="1" ht="25.15" customHeight="1" x14ac:dyDescent="0.25">
      <c r="A105" s="31"/>
      <c r="B105" s="10" t="s">
        <v>117</v>
      </c>
      <c r="C105" s="21"/>
      <c r="D105" s="44">
        <v>104.8</v>
      </c>
      <c r="E105" s="44"/>
      <c r="F105" s="44">
        <v>104.6</v>
      </c>
      <c r="G105" s="44"/>
      <c r="H105" s="42">
        <v>200</v>
      </c>
      <c r="I105" s="10"/>
      <c r="J105" s="42">
        <v>200</v>
      </c>
      <c r="K105" s="72"/>
      <c r="L105" s="72"/>
      <c r="M105" s="72"/>
      <c r="N105" s="72">
        <f t="shared" si="57"/>
        <v>100</v>
      </c>
      <c r="O105" s="72">
        <f t="shared" si="58"/>
        <v>100</v>
      </c>
      <c r="P105" s="72">
        <v>200</v>
      </c>
      <c r="Q105" s="72"/>
      <c r="R105" s="72">
        <f t="shared" si="59"/>
        <v>100</v>
      </c>
      <c r="S105" s="72">
        <f t="shared" si="60"/>
        <v>100</v>
      </c>
      <c r="T105" s="72">
        <v>200</v>
      </c>
      <c r="U105" s="72"/>
      <c r="V105" s="72">
        <f t="shared" si="61"/>
        <v>100</v>
      </c>
      <c r="W105" s="72">
        <f t="shared" si="62"/>
        <v>100</v>
      </c>
      <c r="X105" s="72">
        <v>200</v>
      </c>
      <c r="Y105" s="72"/>
      <c r="Z105" s="72"/>
      <c r="AA105" s="72"/>
      <c r="AB105" s="72"/>
      <c r="AC105" s="72">
        <f t="shared" si="52"/>
        <v>100</v>
      </c>
      <c r="AD105" s="72">
        <f t="shared" si="53"/>
        <v>100</v>
      </c>
      <c r="AE105" s="72">
        <f t="shared" si="54"/>
        <v>200</v>
      </c>
      <c r="AF105" s="225">
        <f t="shared" si="63"/>
        <v>50</v>
      </c>
      <c r="AG105" s="225">
        <f t="shared" si="64"/>
        <v>50</v>
      </c>
      <c r="AH105" s="225">
        <f t="shared" si="65"/>
        <v>100</v>
      </c>
      <c r="AI105" s="225">
        <f t="shared" si="66"/>
        <v>150</v>
      </c>
      <c r="AJ105" s="225">
        <f t="shared" si="67"/>
        <v>50</v>
      </c>
      <c r="AK105" s="225">
        <f t="shared" si="68"/>
        <v>200</v>
      </c>
      <c r="AL105" s="72"/>
      <c r="AM105" s="72"/>
      <c r="AN105" s="76"/>
      <c r="AO105" s="79"/>
      <c r="AP105" s="18"/>
      <c r="AQ105" s="18"/>
      <c r="AR105" s="18"/>
      <c r="AS105" s="18"/>
      <c r="AT105" s="18"/>
      <c r="AU105" s="18"/>
      <c r="AV105" s="18"/>
      <c r="AW105" s="18"/>
      <c r="AX105" s="18"/>
      <c r="AY105" s="18"/>
      <c r="AZ105" s="18"/>
    </row>
    <row r="106" spans="1:52" s="19" customFormat="1" ht="25.15" customHeight="1" x14ac:dyDescent="0.25">
      <c r="A106" s="31"/>
      <c r="B106" s="10" t="s">
        <v>118</v>
      </c>
      <c r="C106" s="21"/>
      <c r="D106" s="44">
        <v>0</v>
      </c>
      <c r="E106" s="44"/>
      <c r="F106" s="44">
        <v>0</v>
      </c>
      <c r="G106" s="44"/>
      <c r="H106" s="42">
        <v>0</v>
      </c>
      <c r="I106" s="10"/>
      <c r="J106" s="42">
        <v>0</v>
      </c>
      <c r="K106" s="72"/>
      <c r="L106" s="72"/>
      <c r="M106" s="72"/>
      <c r="N106" s="72">
        <f t="shared" si="57"/>
        <v>0</v>
      </c>
      <c r="O106" s="72">
        <f t="shared" si="58"/>
        <v>0</v>
      </c>
      <c r="P106" s="72">
        <v>0</v>
      </c>
      <c r="Q106" s="72"/>
      <c r="R106" s="72">
        <f t="shared" si="59"/>
        <v>0</v>
      </c>
      <c r="S106" s="72">
        <f t="shared" si="60"/>
        <v>0</v>
      </c>
      <c r="T106" s="72">
        <v>0</v>
      </c>
      <c r="U106" s="72"/>
      <c r="V106" s="72">
        <f t="shared" si="61"/>
        <v>0</v>
      </c>
      <c r="W106" s="72">
        <f t="shared" si="62"/>
        <v>0</v>
      </c>
      <c r="X106" s="72">
        <v>0</v>
      </c>
      <c r="Y106" s="72"/>
      <c r="Z106" s="72"/>
      <c r="AA106" s="72"/>
      <c r="AB106" s="72"/>
      <c r="AC106" s="72">
        <f t="shared" si="52"/>
        <v>0</v>
      </c>
      <c r="AD106" s="72">
        <f t="shared" si="53"/>
        <v>0</v>
      </c>
      <c r="AE106" s="72">
        <f t="shared" si="54"/>
        <v>0</v>
      </c>
      <c r="AF106" s="225">
        <f t="shared" si="63"/>
        <v>0</v>
      </c>
      <c r="AG106" s="225">
        <f t="shared" si="64"/>
        <v>0</v>
      </c>
      <c r="AH106" s="225">
        <f t="shared" si="65"/>
        <v>0</v>
      </c>
      <c r="AI106" s="225">
        <f t="shared" si="66"/>
        <v>0</v>
      </c>
      <c r="AJ106" s="225">
        <f t="shared" si="67"/>
        <v>0</v>
      </c>
      <c r="AK106" s="225">
        <f t="shared" si="68"/>
        <v>0</v>
      </c>
      <c r="AL106" s="72"/>
      <c r="AM106" s="72"/>
      <c r="AN106" s="76"/>
      <c r="AO106" s="79"/>
      <c r="AP106" s="18"/>
      <c r="AQ106" s="18"/>
      <c r="AR106" s="18"/>
      <c r="AS106" s="18"/>
      <c r="AT106" s="18"/>
      <c r="AU106" s="18"/>
      <c r="AV106" s="18"/>
      <c r="AW106" s="18"/>
      <c r="AX106" s="18"/>
      <c r="AY106" s="18"/>
      <c r="AZ106" s="18"/>
    </row>
    <row r="107" spans="1:52" s="29" customFormat="1" ht="25.15" hidden="1" customHeight="1" x14ac:dyDescent="0.25">
      <c r="A107" s="20">
        <v>4262</v>
      </c>
      <c r="B107" s="10" t="s">
        <v>119</v>
      </c>
      <c r="C107" s="22" t="s">
        <v>30</v>
      </c>
      <c r="D107" s="47"/>
      <c r="E107" s="47"/>
      <c r="F107" s="47"/>
      <c r="G107" s="47"/>
      <c r="H107" s="30"/>
      <c r="I107" s="26"/>
      <c r="J107" s="30"/>
      <c r="K107" s="72"/>
      <c r="L107" s="72"/>
      <c r="M107" s="72"/>
      <c r="N107" s="72">
        <f t="shared" si="57"/>
        <v>0</v>
      </c>
      <c r="O107" s="72">
        <f t="shared" si="58"/>
        <v>0</v>
      </c>
      <c r="P107" s="72"/>
      <c r="Q107" s="72"/>
      <c r="R107" s="72">
        <f t="shared" si="59"/>
        <v>0</v>
      </c>
      <c r="S107" s="72">
        <f t="shared" si="60"/>
        <v>0</v>
      </c>
      <c r="T107" s="72"/>
      <c r="U107" s="72"/>
      <c r="V107" s="72">
        <f t="shared" si="61"/>
        <v>0</v>
      </c>
      <c r="W107" s="72">
        <f t="shared" si="62"/>
        <v>0</v>
      </c>
      <c r="X107" s="72"/>
      <c r="Y107" s="72"/>
      <c r="Z107" s="72"/>
      <c r="AA107" s="72"/>
      <c r="AB107" s="72"/>
      <c r="AC107" s="72">
        <f t="shared" si="52"/>
        <v>0</v>
      </c>
      <c r="AD107" s="72">
        <f t="shared" si="53"/>
        <v>0</v>
      </c>
      <c r="AE107" s="72">
        <f t="shared" si="54"/>
        <v>0</v>
      </c>
      <c r="AF107" s="225">
        <f t="shared" si="63"/>
        <v>0</v>
      </c>
      <c r="AG107" s="225">
        <f t="shared" si="64"/>
        <v>0</v>
      </c>
      <c r="AH107" s="225">
        <f t="shared" si="65"/>
        <v>0</v>
      </c>
      <c r="AI107" s="225">
        <f t="shared" si="66"/>
        <v>0</v>
      </c>
      <c r="AJ107" s="225">
        <f t="shared" si="67"/>
        <v>0</v>
      </c>
      <c r="AK107" s="225">
        <f t="shared" si="68"/>
        <v>0</v>
      </c>
      <c r="AL107" s="72"/>
      <c r="AM107" s="72"/>
      <c r="AN107" s="76"/>
      <c r="AO107" s="79"/>
      <c r="AP107" s="28"/>
      <c r="AQ107" s="28"/>
      <c r="AR107" s="28"/>
      <c r="AS107" s="28"/>
      <c r="AT107" s="28"/>
      <c r="AU107" s="28"/>
      <c r="AV107" s="28"/>
      <c r="AW107" s="28"/>
      <c r="AX107" s="28"/>
      <c r="AY107" s="28"/>
      <c r="AZ107" s="28"/>
    </row>
    <row r="108" spans="1:52" s="29" customFormat="1" ht="25.15" hidden="1" customHeight="1" x14ac:dyDescent="0.25">
      <c r="A108" s="20">
        <v>4263</v>
      </c>
      <c r="B108" s="10" t="s">
        <v>120</v>
      </c>
      <c r="C108" s="22" t="s">
        <v>30</v>
      </c>
      <c r="D108" s="47"/>
      <c r="E108" s="47"/>
      <c r="F108" s="47"/>
      <c r="G108" s="47"/>
      <c r="H108" s="30"/>
      <c r="I108" s="26"/>
      <c r="J108" s="30"/>
      <c r="K108" s="72"/>
      <c r="L108" s="72"/>
      <c r="M108" s="72"/>
      <c r="N108" s="72">
        <f t="shared" si="57"/>
        <v>0</v>
      </c>
      <c r="O108" s="72">
        <f t="shared" si="58"/>
        <v>0</v>
      </c>
      <c r="P108" s="72"/>
      <c r="Q108" s="72"/>
      <c r="R108" s="72">
        <f t="shared" si="59"/>
        <v>0</v>
      </c>
      <c r="S108" s="72">
        <f t="shared" si="60"/>
        <v>0</v>
      </c>
      <c r="T108" s="72"/>
      <c r="U108" s="72"/>
      <c r="V108" s="72">
        <f t="shared" si="61"/>
        <v>0</v>
      </c>
      <c r="W108" s="72">
        <f t="shared" si="62"/>
        <v>0</v>
      </c>
      <c r="X108" s="72"/>
      <c r="Y108" s="72"/>
      <c r="Z108" s="72"/>
      <c r="AA108" s="72"/>
      <c r="AB108" s="72"/>
      <c r="AC108" s="72">
        <f t="shared" si="52"/>
        <v>0</v>
      </c>
      <c r="AD108" s="72">
        <f t="shared" si="53"/>
        <v>0</v>
      </c>
      <c r="AE108" s="72">
        <f t="shared" si="54"/>
        <v>0</v>
      </c>
      <c r="AF108" s="225">
        <f t="shared" si="63"/>
        <v>0</v>
      </c>
      <c r="AG108" s="225">
        <f t="shared" si="64"/>
        <v>0</v>
      </c>
      <c r="AH108" s="225">
        <f t="shared" si="65"/>
        <v>0</v>
      </c>
      <c r="AI108" s="225">
        <f t="shared" si="66"/>
        <v>0</v>
      </c>
      <c r="AJ108" s="225">
        <f t="shared" si="67"/>
        <v>0</v>
      </c>
      <c r="AK108" s="225">
        <f t="shared" si="68"/>
        <v>0</v>
      </c>
      <c r="AL108" s="72"/>
      <c r="AM108" s="72"/>
      <c r="AN108" s="76"/>
      <c r="AO108" s="79"/>
      <c r="AP108" s="28"/>
      <c r="AQ108" s="28"/>
      <c r="AR108" s="28"/>
      <c r="AS108" s="28"/>
      <c r="AT108" s="28"/>
      <c r="AU108" s="28"/>
      <c r="AV108" s="28"/>
      <c r="AW108" s="28"/>
      <c r="AX108" s="28"/>
      <c r="AY108" s="28"/>
      <c r="AZ108" s="28"/>
    </row>
    <row r="109" spans="1:52" s="29" customFormat="1" ht="25.15" customHeight="1" x14ac:dyDescent="0.25">
      <c r="A109" s="20">
        <v>4264</v>
      </c>
      <c r="B109" s="10" t="s">
        <v>121</v>
      </c>
      <c r="C109" s="22" t="s">
        <v>30</v>
      </c>
      <c r="D109" s="30">
        <f>D110+D113+D116</f>
        <v>0</v>
      </c>
      <c r="E109" s="30">
        <f>E110+E113+E116</f>
        <v>0</v>
      </c>
      <c r="F109" s="30">
        <f t="shared" ref="F109:I109" si="79">F110+F113+F116</f>
        <v>0</v>
      </c>
      <c r="G109" s="30">
        <f t="shared" si="79"/>
        <v>0</v>
      </c>
      <c r="H109" s="30">
        <v>464.1</v>
      </c>
      <c r="I109" s="26">
        <f t="shared" si="79"/>
        <v>0</v>
      </c>
      <c r="J109" s="30">
        <v>464.1</v>
      </c>
      <c r="K109" s="72">
        <f t="shared" ref="K109:AM109" si="80">K110+K113+K116</f>
        <v>0</v>
      </c>
      <c r="L109" s="72">
        <f>L110+L113+L116</f>
        <v>0</v>
      </c>
      <c r="M109" s="72">
        <f t="shared" si="80"/>
        <v>0</v>
      </c>
      <c r="N109" s="72">
        <f t="shared" si="57"/>
        <v>232.05</v>
      </c>
      <c r="O109" s="72">
        <f t="shared" si="58"/>
        <v>232.05</v>
      </c>
      <c r="P109" s="72">
        <v>464.1</v>
      </c>
      <c r="Q109" s="72">
        <f t="shared" si="80"/>
        <v>0</v>
      </c>
      <c r="R109" s="72">
        <f t="shared" si="59"/>
        <v>232.05</v>
      </c>
      <c r="S109" s="72">
        <f t="shared" si="60"/>
        <v>232.05</v>
      </c>
      <c r="T109" s="72">
        <v>464.1</v>
      </c>
      <c r="U109" s="72">
        <f t="shared" si="80"/>
        <v>0</v>
      </c>
      <c r="V109" s="72">
        <f t="shared" si="61"/>
        <v>232.05</v>
      </c>
      <c r="W109" s="72">
        <f t="shared" si="62"/>
        <v>232.05</v>
      </c>
      <c r="X109" s="72">
        <v>464.1</v>
      </c>
      <c r="Y109" s="72">
        <f t="shared" si="80"/>
        <v>0</v>
      </c>
      <c r="Z109" s="72">
        <f t="shared" si="80"/>
        <v>0</v>
      </c>
      <c r="AA109" s="72">
        <f t="shared" si="80"/>
        <v>0</v>
      </c>
      <c r="AB109" s="72">
        <f t="shared" si="80"/>
        <v>0</v>
      </c>
      <c r="AC109" s="72">
        <f t="shared" si="52"/>
        <v>232.05</v>
      </c>
      <c r="AD109" s="72">
        <f t="shared" si="53"/>
        <v>232.05</v>
      </c>
      <c r="AE109" s="72">
        <f t="shared" si="54"/>
        <v>464.1</v>
      </c>
      <c r="AF109" s="225">
        <f t="shared" si="63"/>
        <v>116.02500000000001</v>
      </c>
      <c r="AG109" s="225">
        <f t="shared" si="64"/>
        <v>116.02500000000001</v>
      </c>
      <c r="AH109" s="225">
        <f t="shared" si="65"/>
        <v>232.05</v>
      </c>
      <c r="AI109" s="225">
        <f t="shared" si="66"/>
        <v>348.07500000000005</v>
      </c>
      <c r="AJ109" s="225">
        <f t="shared" si="67"/>
        <v>116.02500000000001</v>
      </c>
      <c r="AK109" s="225">
        <f t="shared" si="68"/>
        <v>464.1</v>
      </c>
      <c r="AL109" s="72">
        <f t="shared" si="80"/>
        <v>0</v>
      </c>
      <c r="AM109" s="72">
        <f t="shared" si="80"/>
        <v>0</v>
      </c>
      <c r="AN109" s="76">
        <f>AN110+AN113+AN116</f>
        <v>0</v>
      </c>
      <c r="AO109" s="79"/>
      <c r="AP109" s="28"/>
      <c r="AQ109" s="28"/>
      <c r="AR109" s="28"/>
      <c r="AS109" s="28"/>
      <c r="AT109" s="28"/>
      <c r="AU109" s="28"/>
      <c r="AV109" s="28"/>
      <c r="AW109" s="28"/>
      <c r="AX109" s="28"/>
      <c r="AY109" s="28"/>
      <c r="AZ109" s="28"/>
    </row>
    <row r="110" spans="1:52" s="19" customFormat="1" ht="25.15" customHeight="1" x14ac:dyDescent="0.25">
      <c r="A110" s="31"/>
      <c r="B110" s="10" t="s">
        <v>122</v>
      </c>
      <c r="C110" s="21" t="s">
        <v>30</v>
      </c>
      <c r="D110" s="44">
        <v>0</v>
      </c>
      <c r="E110" s="44"/>
      <c r="F110" s="44"/>
      <c r="G110" s="44"/>
      <c r="H110" s="42">
        <v>464.1</v>
      </c>
      <c r="I110" s="10"/>
      <c r="J110" s="42">
        <v>464.1</v>
      </c>
      <c r="K110" s="72"/>
      <c r="L110" s="72"/>
      <c r="M110" s="72"/>
      <c r="N110" s="72">
        <f t="shared" si="57"/>
        <v>232.05</v>
      </c>
      <c r="O110" s="72">
        <f t="shared" si="58"/>
        <v>232.05</v>
      </c>
      <c r="P110" s="72">
        <v>464.1</v>
      </c>
      <c r="Q110" s="72"/>
      <c r="R110" s="72">
        <f t="shared" si="59"/>
        <v>232.05</v>
      </c>
      <c r="S110" s="72">
        <f t="shared" si="60"/>
        <v>232.05</v>
      </c>
      <c r="T110" s="72">
        <v>464.1</v>
      </c>
      <c r="U110" s="72"/>
      <c r="V110" s="72">
        <f t="shared" si="61"/>
        <v>232.05</v>
      </c>
      <c r="W110" s="72">
        <f t="shared" si="62"/>
        <v>232.05</v>
      </c>
      <c r="X110" s="72">
        <v>464.1</v>
      </c>
      <c r="Y110" s="72"/>
      <c r="Z110" s="72"/>
      <c r="AA110" s="72"/>
      <c r="AB110" s="72"/>
      <c r="AC110" s="72">
        <f t="shared" si="52"/>
        <v>232.05</v>
      </c>
      <c r="AD110" s="72">
        <f t="shared" si="53"/>
        <v>232.05</v>
      </c>
      <c r="AE110" s="72">
        <f t="shared" si="54"/>
        <v>464.1</v>
      </c>
      <c r="AF110" s="225">
        <f t="shared" si="63"/>
        <v>116.02500000000001</v>
      </c>
      <c r="AG110" s="225">
        <f t="shared" si="64"/>
        <v>116.02500000000001</v>
      </c>
      <c r="AH110" s="225">
        <f t="shared" si="65"/>
        <v>232.05</v>
      </c>
      <c r="AI110" s="225">
        <f t="shared" si="66"/>
        <v>348.07500000000005</v>
      </c>
      <c r="AJ110" s="225">
        <f t="shared" si="67"/>
        <v>116.02500000000001</v>
      </c>
      <c r="AK110" s="225">
        <f t="shared" si="68"/>
        <v>464.1</v>
      </c>
      <c r="AL110" s="72"/>
      <c r="AM110" s="72"/>
      <c r="AN110" s="76"/>
      <c r="AO110" s="79"/>
      <c r="AP110" s="18"/>
      <c r="AQ110" s="18"/>
      <c r="AR110" s="18"/>
      <c r="AS110" s="18"/>
      <c r="AT110" s="18"/>
      <c r="AU110" s="18"/>
      <c r="AV110" s="18"/>
      <c r="AW110" s="18"/>
      <c r="AX110" s="18"/>
      <c r="AY110" s="18"/>
      <c r="AZ110" s="18"/>
    </row>
    <row r="111" spans="1:52" s="19" customFormat="1" ht="25.15" customHeight="1" x14ac:dyDescent="0.25">
      <c r="A111" s="31"/>
      <c r="B111" s="10" t="s">
        <v>123</v>
      </c>
      <c r="C111" s="21" t="s">
        <v>103</v>
      </c>
      <c r="D111" s="15">
        <v>0</v>
      </c>
      <c r="E111" s="15"/>
      <c r="F111" s="15"/>
      <c r="G111" s="15"/>
      <c r="H111" s="33">
        <v>3</v>
      </c>
      <c r="I111" s="10"/>
      <c r="J111" s="33">
        <v>3</v>
      </c>
      <c r="K111" s="72"/>
      <c r="L111" s="72"/>
      <c r="M111" s="72"/>
      <c r="N111" s="72">
        <f t="shared" si="57"/>
        <v>1.5</v>
      </c>
      <c r="O111" s="72">
        <f t="shared" si="58"/>
        <v>1.5</v>
      </c>
      <c r="P111" s="72">
        <v>3</v>
      </c>
      <c r="Q111" s="72"/>
      <c r="R111" s="72">
        <f t="shared" si="59"/>
        <v>1.5</v>
      </c>
      <c r="S111" s="72">
        <f t="shared" si="60"/>
        <v>1.5</v>
      </c>
      <c r="T111" s="72">
        <v>3</v>
      </c>
      <c r="U111" s="72"/>
      <c r="V111" s="72">
        <f t="shared" si="61"/>
        <v>1.5</v>
      </c>
      <c r="W111" s="72">
        <f t="shared" si="62"/>
        <v>1.5</v>
      </c>
      <c r="X111" s="72">
        <v>3</v>
      </c>
      <c r="Y111" s="72"/>
      <c r="Z111" s="72"/>
      <c r="AA111" s="72"/>
      <c r="AB111" s="72"/>
      <c r="AC111" s="72">
        <f t="shared" si="52"/>
        <v>1.5</v>
      </c>
      <c r="AD111" s="72">
        <f t="shared" si="53"/>
        <v>1.5</v>
      </c>
      <c r="AE111" s="72">
        <f t="shared" si="54"/>
        <v>3</v>
      </c>
      <c r="AF111" s="225">
        <f t="shared" si="63"/>
        <v>0.75</v>
      </c>
      <c r="AG111" s="225">
        <f t="shared" si="64"/>
        <v>0.75</v>
      </c>
      <c r="AH111" s="225">
        <f t="shared" si="65"/>
        <v>1.5</v>
      </c>
      <c r="AI111" s="225">
        <f t="shared" si="66"/>
        <v>2.25</v>
      </c>
      <c r="AJ111" s="225">
        <f t="shared" si="67"/>
        <v>0.75</v>
      </c>
      <c r="AK111" s="225">
        <f t="shared" si="68"/>
        <v>3</v>
      </c>
      <c r="AL111" s="72"/>
      <c r="AM111" s="72"/>
      <c r="AN111" s="76"/>
      <c r="AO111" s="79"/>
      <c r="AP111" s="18"/>
      <c r="AQ111" s="18"/>
      <c r="AR111" s="18"/>
      <c r="AS111" s="18"/>
      <c r="AT111" s="18"/>
      <c r="AU111" s="18"/>
      <c r="AV111" s="18"/>
      <c r="AW111" s="18"/>
      <c r="AX111" s="18"/>
      <c r="AY111" s="18"/>
      <c r="AZ111" s="18"/>
    </row>
    <row r="112" spans="1:52" s="19" customFormat="1" ht="25.15" customHeight="1" x14ac:dyDescent="0.25">
      <c r="A112" s="31"/>
      <c r="B112" s="10" t="s">
        <v>124</v>
      </c>
      <c r="C112" s="21" t="s">
        <v>64</v>
      </c>
      <c r="D112" s="15">
        <v>0</v>
      </c>
      <c r="E112" s="15"/>
      <c r="F112" s="15"/>
      <c r="G112" s="15"/>
      <c r="H112" s="33">
        <v>1160.25</v>
      </c>
      <c r="I112" s="10"/>
      <c r="J112" s="33">
        <v>1160.25</v>
      </c>
      <c r="K112" s="72"/>
      <c r="L112" s="72"/>
      <c r="M112" s="72"/>
      <c r="N112" s="72">
        <f t="shared" si="57"/>
        <v>580.125</v>
      </c>
      <c r="O112" s="72">
        <f t="shared" si="58"/>
        <v>580.125</v>
      </c>
      <c r="P112" s="72">
        <v>1160.25</v>
      </c>
      <c r="Q112" s="72"/>
      <c r="R112" s="72">
        <f t="shared" si="59"/>
        <v>580.125</v>
      </c>
      <c r="S112" s="72">
        <f t="shared" si="60"/>
        <v>580.125</v>
      </c>
      <c r="T112" s="72">
        <v>1160.25</v>
      </c>
      <c r="U112" s="72"/>
      <c r="V112" s="72">
        <f t="shared" si="61"/>
        <v>580.125</v>
      </c>
      <c r="W112" s="72">
        <f t="shared" si="62"/>
        <v>580.125</v>
      </c>
      <c r="X112" s="72">
        <v>1160.25</v>
      </c>
      <c r="Y112" s="72"/>
      <c r="Z112" s="72"/>
      <c r="AA112" s="72"/>
      <c r="AB112" s="72"/>
      <c r="AC112" s="72">
        <f t="shared" si="52"/>
        <v>580.125</v>
      </c>
      <c r="AD112" s="72">
        <f t="shared" si="53"/>
        <v>580.125</v>
      </c>
      <c r="AE112" s="72">
        <f t="shared" si="54"/>
        <v>1160.25</v>
      </c>
      <c r="AF112" s="225">
        <f t="shared" si="63"/>
        <v>290.0625</v>
      </c>
      <c r="AG112" s="225">
        <f t="shared" si="64"/>
        <v>290.0625</v>
      </c>
      <c r="AH112" s="225">
        <f t="shared" si="65"/>
        <v>580.125</v>
      </c>
      <c r="AI112" s="225">
        <f t="shared" si="66"/>
        <v>870.1875</v>
      </c>
      <c r="AJ112" s="225">
        <f t="shared" si="67"/>
        <v>290.0625</v>
      </c>
      <c r="AK112" s="225">
        <f t="shared" si="68"/>
        <v>1160.25</v>
      </c>
      <c r="AL112" s="72"/>
      <c r="AM112" s="72"/>
      <c r="AN112" s="76"/>
      <c r="AO112" s="79"/>
      <c r="AP112" s="18"/>
      <c r="AQ112" s="18"/>
      <c r="AR112" s="18"/>
      <c r="AS112" s="18"/>
      <c r="AT112" s="18"/>
      <c r="AU112" s="18"/>
      <c r="AV112" s="18"/>
      <c r="AW112" s="18"/>
      <c r="AX112" s="18"/>
      <c r="AY112" s="18"/>
      <c r="AZ112" s="18"/>
    </row>
    <row r="113" spans="1:52" s="19" customFormat="1" ht="25.15" hidden="1" customHeight="1" x14ac:dyDescent="0.25">
      <c r="A113" s="31"/>
      <c r="B113" s="10" t="s">
        <v>125</v>
      </c>
      <c r="C113" s="21" t="s">
        <v>30</v>
      </c>
      <c r="D113" s="44"/>
      <c r="E113" s="44"/>
      <c r="F113" s="44"/>
      <c r="G113" s="44"/>
      <c r="H113" s="42"/>
      <c r="I113" s="10"/>
      <c r="J113" s="42"/>
      <c r="K113" s="72"/>
      <c r="L113" s="72"/>
      <c r="M113" s="72"/>
      <c r="N113" s="72">
        <f t="shared" si="57"/>
        <v>0</v>
      </c>
      <c r="O113" s="72">
        <f t="shared" si="58"/>
        <v>0</v>
      </c>
      <c r="P113" s="72"/>
      <c r="Q113" s="72"/>
      <c r="R113" s="72">
        <f t="shared" si="59"/>
        <v>0</v>
      </c>
      <c r="S113" s="72">
        <f t="shared" si="60"/>
        <v>0</v>
      </c>
      <c r="T113" s="72"/>
      <c r="U113" s="72"/>
      <c r="V113" s="72">
        <f t="shared" si="61"/>
        <v>0</v>
      </c>
      <c r="W113" s="72">
        <f t="shared" si="62"/>
        <v>0</v>
      </c>
      <c r="X113" s="72"/>
      <c r="Y113" s="72"/>
      <c r="Z113" s="72"/>
      <c r="AA113" s="72"/>
      <c r="AB113" s="72"/>
      <c r="AC113" s="72">
        <f t="shared" si="52"/>
        <v>0</v>
      </c>
      <c r="AD113" s="72">
        <f t="shared" si="53"/>
        <v>0</v>
      </c>
      <c r="AE113" s="72">
        <f t="shared" si="54"/>
        <v>0</v>
      </c>
      <c r="AF113" s="225">
        <f t="shared" si="63"/>
        <v>0</v>
      </c>
      <c r="AG113" s="225">
        <f t="shared" si="64"/>
        <v>0</v>
      </c>
      <c r="AH113" s="225">
        <f t="shared" si="65"/>
        <v>0</v>
      </c>
      <c r="AI113" s="225">
        <f t="shared" si="66"/>
        <v>0</v>
      </c>
      <c r="AJ113" s="225">
        <f t="shared" si="67"/>
        <v>0</v>
      </c>
      <c r="AK113" s="225">
        <f t="shared" si="68"/>
        <v>0</v>
      </c>
      <c r="AL113" s="72"/>
      <c r="AM113" s="72"/>
      <c r="AN113" s="76"/>
      <c r="AO113" s="79"/>
      <c r="AP113" s="18"/>
      <c r="AQ113" s="18"/>
      <c r="AR113" s="18"/>
      <c r="AS113" s="18"/>
      <c r="AT113" s="18"/>
      <c r="AU113" s="18"/>
      <c r="AV113" s="18"/>
      <c r="AW113" s="18"/>
      <c r="AX113" s="18"/>
      <c r="AY113" s="18"/>
      <c r="AZ113" s="18"/>
    </row>
    <row r="114" spans="1:52" s="19" customFormat="1" ht="25.15" hidden="1" customHeight="1" x14ac:dyDescent="0.25">
      <c r="A114" s="31"/>
      <c r="B114" s="10" t="s">
        <v>123</v>
      </c>
      <c r="C114" s="21" t="s">
        <v>103</v>
      </c>
      <c r="D114" s="44"/>
      <c r="E114" s="44"/>
      <c r="F114" s="44"/>
      <c r="G114" s="44"/>
      <c r="H114" s="42"/>
      <c r="I114" s="10"/>
      <c r="J114" s="42"/>
      <c r="K114" s="72"/>
      <c r="L114" s="72"/>
      <c r="M114" s="72"/>
      <c r="N114" s="72">
        <f t="shared" si="57"/>
        <v>0</v>
      </c>
      <c r="O114" s="72">
        <f t="shared" si="58"/>
        <v>0</v>
      </c>
      <c r="P114" s="72"/>
      <c r="Q114" s="72"/>
      <c r="R114" s="72">
        <f t="shared" si="59"/>
        <v>0</v>
      </c>
      <c r="S114" s="72">
        <f t="shared" si="60"/>
        <v>0</v>
      </c>
      <c r="T114" s="72"/>
      <c r="U114" s="72"/>
      <c r="V114" s="72">
        <f t="shared" si="61"/>
        <v>0</v>
      </c>
      <c r="W114" s="72">
        <f t="shared" si="62"/>
        <v>0</v>
      </c>
      <c r="X114" s="72"/>
      <c r="Y114" s="72"/>
      <c r="Z114" s="72"/>
      <c r="AA114" s="72"/>
      <c r="AB114" s="72"/>
      <c r="AC114" s="72">
        <f t="shared" si="52"/>
        <v>0</v>
      </c>
      <c r="AD114" s="72">
        <f t="shared" si="53"/>
        <v>0</v>
      </c>
      <c r="AE114" s="72">
        <f t="shared" si="54"/>
        <v>0</v>
      </c>
      <c r="AF114" s="225">
        <f t="shared" si="63"/>
        <v>0</v>
      </c>
      <c r="AG114" s="225">
        <f t="shared" si="64"/>
        <v>0</v>
      </c>
      <c r="AH114" s="225">
        <f t="shared" si="65"/>
        <v>0</v>
      </c>
      <c r="AI114" s="225">
        <f t="shared" si="66"/>
        <v>0</v>
      </c>
      <c r="AJ114" s="225">
        <f t="shared" si="67"/>
        <v>0</v>
      </c>
      <c r="AK114" s="225">
        <f t="shared" si="68"/>
        <v>0</v>
      </c>
      <c r="AL114" s="72"/>
      <c r="AM114" s="72"/>
      <c r="AN114" s="76"/>
      <c r="AO114" s="79"/>
      <c r="AP114" s="18"/>
      <c r="AQ114" s="18"/>
      <c r="AR114" s="18"/>
      <c r="AS114" s="18"/>
      <c r="AT114" s="18"/>
      <c r="AU114" s="18"/>
      <c r="AV114" s="18"/>
      <c r="AW114" s="18"/>
      <c r="AX114" s="18"/>
      <c r="AY114" s="18"/>
      <c r="AZ114" s="18"/>
    </row>
    <row r="115" spans="1:52" s="19" customFormat="1" ht="25.15" hidden="1" customHeight="1" x14ac:dyDescent="0.25">
      <c r="A115" s="56"/>
      <c r="B115" s="57" t="s">
        <v>126</v>
      </c>
      <c r="C115" s="21" t="s">
        <v>64</v>
      </c>
      <c r="D115" s="44"/>
      <c r="E115" s="44"/>
      <c r="F115" s="44"/>
      <c r="G115" s="44"/>
      <c r="H115" s="42"/>
      <c r="I115" s="10"/>
      <c r="J115" s="42"/>
      <c r="K115" s="72"/>
      <c r="L115" s="72"/>
      <c r="M115" s="72"/>
      <c r="N115" s="72">
        <f t="shared" si="57"/>
        <v>0</v>
      </c>
      <c r="O115" s="72">
        <f t="shared" si="58"/>
        <v>0</v>
      </c>
      <c r="P115" s="72"/>
      <c r="Q115" s="72"/>
      <c r="R115" s="72">
        <f t="shared" si="59"/>
        <v>0</v>
      </c>
      <c r="S115" s="72">
        <f t="shared" si="60"/>
        <v>0</v>
      </c>
      <c r="T115" s="72"/>
      <c r="U115" s="72"/>
      <c r="V115" s="72">
        <f t="shared" si="61"/>
        <v>0</v>
      </c>
      <c r="W115" s="72">
        <f t="shared" si="62"/>
        <v>0</v>
      </c>
      <c r="X115" s="72"/>
      <c r="Y115" s="72"/>
      <c r="Z115" s="72"/>
      <c r="AA115" s="72"/>
      <c r="AB115" s="72"/>
      <c r="AC115" s="72">
        <f t="shared" si="52"/>
        <v>0</v>
      </c>
      <c r="AD115" s="72">
        <f t="shared" si="53"/>
        <v>0</v>
      </c>
      <c r="AE115" s="72">
        <f t="shared" si="54"/>
        <v>0</v>
      </c>
      <c r="AF115" s="225">
        <f t="shared" si="63"/>
        <v>0</v>
      </c>
      <c r="AG115" s="225">
        <f t="shared" si="64"/>
        <v>0</v>
      </c>
      <c r="AH115" s="225">
        <f t="shared" si="65"/>
        <v>0</v>
      </c>
      <c r="AI115" s="225">
        <f t="shared" si="66"/>
        <v>0</v>
      </c>
      <c r="AJ115" s="225">
        <f t="shared" si="67"/>
        <v>0</v>
      </c>
      <c r="AK115" s="225">
        <f t="shared" si="68"/>
        <v>0</v>
      </c>
      <c r="AL115" s="72"/>
      <c r="AM115" s="72"/>
      <c r="AN115" s="76"/>
      <c r="AO115" s="79"/>
      <c r="AP115" s="18"/>
      <c r="AQ115" s="18"/>
      <c r="AR115" s="18"/>
      <c r="AS115" s="18"/>
      <c r="AT115" s="18"/>
      <c r="AU115" s="18"/>
      <c r="AV115" s="18"/>
      <c r="AW115" s="18"/>
      <c r="AX115" s="18"/>
      <c r="AY115" s="18"/>
      <c r="AZ115" s="18"/>
    </row>
    <row r="116" spans="1:52" s="19" customFormat="1" ht="25.15" hidden="1" customHeight="1" x14ac:dyDescent="0.25">
      <c r="A116" s="31"/>
      <c r="B116" s="10" t="s">
        <v>127</v>
      </c>
      <c r="C116" s="21" t="s">
        <v>30</v>
      </c>
      <c r="D116" s="44"/>
      <c r="E116" s="44"/>
      <c r="F116" s="44"/>
      <c r="G116" s="44"/>
      <c r="H116" s="42"/>
      <c r="I116" s="10"/>
      <c r="J116" s="42"/>
      <c r="K116" s="72"/>
      <c r="L116" s="72"/>
      <c r="M116" s="72"/>
      <c r="N116" s="72">
        <f t="shared" si="57"/>
        <v>0</v>
      </c>
      <c r="O116" s="72">
        <f t="shared" si="58"/>
        <v>0</v>
      </c>
      <c r="P116" s="72"/>
      <c r="Q116" s="72"/>
      <c r="R116" s="72">
        <f t="shared" si="59"/>
        <v>0</v>
      </c>
      <c r="S116" s="72">
        <f t="shared" si="60"/>
        <v>0</v>
      </c>
      <c r="T116" s="72"/>
      <c r="U116" s="72"/>
      <c r="V116" s="72">
        <f t="shared" si="61"/>
        <v>0</v>
      </c>
      <c r="W116" s="72">
        <f t="shared" si="62"/>
        <v>0</v>
      </c>
      <c r="X116" s="72"/>
      <c r="Y116" s="72"/>
      <c r="Z116" s="72"/>
      <c r="AA116" s="72"/>
      <c r="AB116" s="72"/>
      <c r="AC116" s="72">
        <f t="shared" si="52"/>
        <v>0</v>
      </c>
      <c r="AD116" s="72">
        <f t="shared" si="53"/>
        <v>0</v>
      </c>
      <c r="AE116" s="72">
        <f t="shared" si="54"/>
        <v>0</v>
      </c>
      <c r="AF116" s="225">
        <f t="shared" si="63"/>
        <v>0</v>
      </c>
      <c r="AG116" s="225">
        <f t="shared" si="64"/>
        <v>0</v>
      </c>
      <c r="AH116" s="225">
        <f t="shared" si="65"/>
        <v>0</v>
      </c>
      <c r="AI116" s="225">
        <f t="shared" si="66"/>
        <v>0</v>
      </c>
      <c r="AJ116" s="225">
        <f t="shared" si="67"/>
        <v>0</v>
      </c>
      <c r="AK116" s="225">
        <f t="shared" si="68"/>
        <v>0</v>
      </c>
      <c r="AL116" s="72"/>
      <c r="AM116" s="72"/>
      <c r="AN116" s="76"/>
      <c r="AO116" s="79"/>
      <c r="AP116" s="18"/>
      <c r="AQ116" s="18"/>
      <c r="AR116" s="18"/>
      <c r="AS116" s="18"/>
      <c r="AT116" s="18"/>
      <c r="AU116" s="18"/>
      <c r="AV116" s="18"/>
      <c r="AW116" s="18"/>
      <c r="AX116" s="18"/>
      <c r="AY116" s="18"/>
      <c r="AZ116" s="18"/>
    </row>
    <row r="117" spans="1:52" s="19" customFormat="1" ht="25.15" hidden="1" customHeight="1" x14ac:dyDescent="0.25">
      <c r="A117" s="31"/>
      <c r="B117" s="10" t="s">
        <v>123</v>
      </c>
      <c r="C117" s="21" t="s">
        <v>103</v>
      </c>
      <c r="D117" s="44"/>
      <c r="E117" s="44"/>
      <c r="F117" s="44"/>
      <c r="G117" s="44"/>
      <c r="H117" s="42"/>
      <c r="I117" s="10"/>
      <c r="J117" s="42"/>
      <c r="K117" s="72"/>
      <c r="L117" s="72"/>
      <c r="M117" s="72"/>
      <c r="N117" s="72">
        <f t="shared" si="57"/>
        <v>0</v>
      </c>
      <c r="O117" s="72">
        <f t="shared" si="58"/>
        <v>0</v>
      </c>
      <c r="P117" s="72"/>
      <c r="Q117" s="72"/>
      <c r="R117" s="72">
        <f t="shared" si="59"/>
        <v>0</v>
      </c>
      <c r="S117" s="72">
        <f t="shared" si="60"/>
        <v>0</v>
      </c>
      <c r="T117" s="72"/>
      <c r="U117" s="72"/>
      <c r="V117" s="72">
        <f t="shared" si="61"/>
        <v>0</v>
      </c>
      <c r="W117" s="72">
        <f t="shared" si="62"/>
        <v>0</v>
      </c>
      <c r="X117" s="72"/>
      <c r="Y117" s="72"/>
      <c r="Z117" s="72"/>
      <c r="AA117" s="72"/>
      <c r="AB117" s="72"/>
      <c r="AC117" s="72">
        <f t="shared" si="52"/>
        <v>0</v>
      </c>
      <c r="AD117" s="72">
        <f t="shared" si="53"/>
        <v>0</v>
      </c>
      <c r="AE117" s="72">
        <f t="shared" si="54"/>
        <v>0</v>
      </c>
      <c r="AF117" s="225">
        <f t="shared" si="63"/>
        <v>0</v>
      </c>
      <c r="AG117" s="225">
        <f t="shared" si="64"/>
        <v>0</v>
      </c>
      <c r="AH117" s="225">
        <f t="shared" si="65"/>
        <v>0</v>
      </c>
      <c r="AI117" s="225">
        <f t="shared" si="66"/>
        <v>0</v>
      </c>
      <c r="AJ117" s="225">
        <f t="shared" si="67"/>
        <v>0</v>
      </c>
      <c r="AK117" s="225">
        <f t="shared" si="68"/>
        <v>0</v>
      </c>
      <c r="AL117" s="72"/>
      <c r="AM117" s="72"/>
      <c r="AN117" s="76"/>
      <c r="AO117" s="79"/>
      <c r="AP117" s="18"/>
      <c r="AQ117" s="18"/>
      <c r="AR117" s="18"/>
      <c r="AS117" s="18"/>
      <c r="AT117" s="18"/>
      <c r="AU117" s="18"/>
      <c r="AV117" s="18"/>
      <c r="AW117" s="18"/>
      <c r="AX117" s="18"/>
      <c r="AY117" s="18"/>
      <c r="AZ117" s="18"/>
    </row>
    <row r="118" spans="1:52" s="19" customFormat="1" ht="25.15" hidden="1" customHeight="1" x14ac:dyDescent="0.25">
      <c r="A118" s="31"/>
      <c r="B118" s="10" t="s">
        <v>61</v>
      </c>
      <c r="C118" s="21" t="s">
        <v>128</v>
      </c>
      <c r="D118" s="44"/>
      <c r="E118" s="44"/>
      <c r="F118" s="44"/>
      <c r="G118" s="44"/>
      <c r="H118" s="42"/>
      <c r="I118" s="10"/>
      <c r="J118" s="42"/>
      <c r="K118" s="72"/>
      <c r="L118" s="72"/>
      <c r="M118" s="72"/>
      <c r="N118" s="72">
        <f t="shared" si="57"/>
        <v>0</v>
      </c>
      <c r="O118" s="72">
        <f t="shared" si="58"/>
        <v>0</v>
      </c>
      <c r="P118" s="72"/>
      <c r="Q118" s="72"/>
      <c r="R118" s="72">
        <f t="shared" si="59"/>
        <v>0</v>
      </c>
      <c r="S118" s="72">
        <f t="shared" si="60"/>
        <v>0</v>
      </c>
      <c r="T118" s="72"/>
      <c r="U118" s="72"/>
      <c r="V118" s="72">
        <f t="shared" si="61"/>
        <v>0</v>
      </c>
      <c r="W118" s="72">
        <f t="shared" si="62"/>
        <v>0</v>
      </c>
      <c r="X118" s="72"/>
      <c r="Y118" s="72"/>
      <c r="Z118" s="72"/>
      <c r="AA118" s="72"/>
      <c r="AB118" s="72"/>
      <c r="AC118" s="72">
        <f t="shared" si="52"/>
        <v>0</v>
      </c>
      <c r="AD118" s="72">
        <f t="shared" si="53"/>
        <v>0</v>
      </c>
      <c r="AE118" s="72">
        <f t="shared" si="54"/>
        <v>0</v>
      </c>
      <c r="AF118" s="225">
        <f t="shared" si="63"/>
        <v>0</v>
      </c>
      <c r="AG118" s="225">
        <f t="shared" si="64"/>
        <v>0</v>
      </c>
      <c r="AH118" s="225">
        <f t="shared" si="65"/>
        <v>0</v>
      </c>
      <c r="AI118" s="225">
        <f t="shared" si="66"/>
        <v>0</v>
      </c>
      <c r="AJ118" s="225">
        <f t="shared" si="67"/>
        <v>0</v>
      </c>
      <c r="AK118" s="225">
        <f t="shared" si="68"/>
        <v>0</v>
      </c>
      <c r="AL118" s="72"/>
      <c r="AM118" s="72"/>
      <c r="AN118" s="76"/>
      <c r="AO118" s="79"/>
      <c r="AP118" s="18"/>
      <c r="AQ118" s="18"/>
      <c r="AR118" s="18"/>
      <c r="AS118" s="18"/>
      <c r="AT118" s="18"/>
      <c r="AU118" s="18"/>
      <c r="AV118" s="18"/>
      <c r="AW118" s="18"/>
      <c r="AX118" s="18"/>
      <c r="AY118" s="18"/>
      <c r="AZ118" s="18"/>
    </row>
    <row r="119" spans="1:52" s="29" customFormat="1" ht="25.15" hidden="1" customHeight="1" x14ac:dyDescent="0.25">
      <c r="A119" s="20">
        <v>4265</v>
      </c>
      <c r="B119" s="10" t="s">
        <v>129</v>
      </c>
      <c r="C119" s="22" t="s">
        <v>30</v>
      </c>
      <c r="D119" s="47"/>
      <c r="E119" s="47"/>
      <c r="F119" s="47"/>
      <c r="G119" s="47"/>
      <c r="H119" s="30"/>
      <c r="I119" s="26"/>
      <c r="J119" s="30"/>
      <c r="K119" s="72"/>
      <c r="L119" s="72"/>
      <c r="M119" s="72"/>
      <c r="N119" s="72">
        <f t="shared" si="57"/>
        <v>0</v>
      </c>
      <c r="O119" s="72">
        <f t="shared" si="58"/>
        <v>0</v>
      </c>
      <c r="P119" s="72"/>
      <c r="Q119" s="72"/>
      <c r="R119" s="72">
        <f t="shared" si="59"/>
        <v>0</v>
      </c>
      <c r="S119" s="72">
        <f t="shared" si="60"/>
        <v>0</v>
      </c>
      <c r="T119" s="72"/>
      <c r="U119" s="72"/>
      <c r="V119" s="72">
        <f t="shared" si="61"/>
        <v>0</v>
      </c>
      <c r="W119" s="72">
        <f t="shared" si="62"/>
        <v>0</v>
      </c>
      <c r="X119" s="72"/>
      <c r="Y119" s="72"/>
      <c r="Z119" s="72"/>
      <c r="AA119" s="72"/>
      <c r="AB119" s="72"/>
      <c r="AC119" s="72">
        <f t="shared" si="52"/>
        <v>0</v>
      </c>
      <c r="AD119" s="72">
        <f t="shared" si="53"/>
        <v>0</v>
      </c>
      <c r="AE119" s="72">
        <f t="shared" si="54"/>
        <v>0</v>
      </c>
      <c r="AF119" s="225">
        <f t="shared" si="63"/>
        <v>0</v>
      </c>
      <c r="AG119" s="225">
        <f t="shared" si="64"/>
        <v>0</v>
      </c>
      <c r="AH119" s="225">
        <f t="shared" si="65"/>
        <v>0</v>
      </c>
      <c r="AI119" s="225">
        <f t="shared" si="66"/>
        <v>0</v>
      </c>
      <c r="AJ119" s="225">
        <f t="shared" si="67"/>
        <v>0</v>
      </c>
      <c r="AK119" s="225">
        <f t="shared" si="68"/>
        <v>0</v>
      </c>
      <c r="AL119" s="72"/>
      <c r="AM119" s="72"/>
      <c r="AN119" s="76"/>
      <c r="AO119" s="79"/>
      <c r="AP119" s="28"/>
      <c r="AQ119" s="28"/>
      <c r="AR119" s="28"/>
      <c r="AS119" s="28"/>
      <c r="AT119" s="28"/>
      <c r="AU119" s="28"/>
      <c r="AV119" s="28"/>
      <c r="AW119" s="28"/>
      <c r="AX119" s="28"/>
      <c r="AY119" s="28"/>
      <c r="AZ119" s="28"/>
    </row>
    <row r="120" spans="1:52" s="29" customFormat="1" ht="25.15" customHeight="1" x14ac:dyDescent="0.25">
      <c r="A120" s="20">
        <v>4266</v>
      </c>
      <c r="B120" s="10" t="s">
        <v>130</v>
      </c>
      <c r="C120" s="22" t="s">
        <v>30</v>
      </c>
      <c r="D120" s="47">
        <v>572.29999999999995</v>
      </c>
      <c r="E120" s="47"/>
      <c r="F120" s="47">
        <v>599.94000000000005</v>
      </c>
      <c r="G120" s="47"/>
      <c r="H120" s="30">
        <v>600</v>
      </c>
      <c r="I120" s="26"/>
      <c r="J120" s="30">
        <v>600</v>
      </c>
      <c r="K120" s="72"/>
      <c r="L120" s="72"/>
      <c r="M120" s="72"/>
      <c r="N120" s="72">
        <f t="shared" si="57"/>
        <v>300</v>
      </c>
      <c r="O120" s="72">
        <f t="shared" si="58"/>
        <v>300</v>
      </c>
      <c r="P120" s="72">
        <v>600</v>
      </c>
      <c r="Q120" s="72"/>
      <c r="R120" s="72">
        <f t="shared" si="59"/>
        <v>300</v>
      </c>
      <c r="S120" s="72">
        <f t="shared" si="60"/>
        <v>300</v>
      </c>
      <c r="T120" s="72">
        <v>600</v>
      </c>
      <c r="U120" s="72"/>
      <c r="V120" s="72">
        <f t="shared" si="61"/>
        <v>300</v>
      </c>
      <c r="W120" s="72">
        <f t="shared" si="62"/>
        <v>300</v>
      </c>
      <c r="X120" s="72">
        <v>600</v>
      </c>
      <c r="Y120" s="72"/>
      <c r="Z120" s="72"/>
      <c r="AA120" s="72"/>
      <c r="AB120" s="72"/>
      <c r="AC120" s="72">
        <f t="shared" si="52"/>
        <v>300</v>
      </c>
      <c r="AD120" s="72">
        <f t="shared" si="53"/>
        <v>300</v>
      </c>
      <c r="AE120" s="72">
        <f t="shared" si="54"/>
        <v>600</v>
      </c>
      <c r="AF120" s="225">
        <f t="shared" si="63"/>
        <v>150</v>
      </c>
      <c r="AG120" s="225">
        <f t="shared" si="64"/>
        <v>150</v>
      </c>
      <c r="AH120" s="225">
        <f t="shared" si="65"/>
        <v>300</v>
      </c>
      <c r="AI120" s="225">
        <f t="shared" si="66"/>
        <v>450</v>
      </c>
      <c r="AJ120" s="225">
        <f t="shared" si="67"/>
        <v>150</v>
      </c>
      <c r="AK120" s="225">
        <f t="shared" si="68"/>
        <v>600</v>
      </c>
      <c r="AL120" s="72"/>
      <c r="AM120" s="72"/>
      <c r="AN120" s="76"/>
      <c r="AO120" s="79"/>
      <c r="AP120" s="28"/>
      <c r="AQ120" s="28"/>
      <c r="AR120" s="28"/>
      <c r="AS120" s="28"/>
      <c r="AT120" s="28"/>
      <c r="AU120" s="28"/>
      <c r="AV120" s="28"/>
      <c r="AW120" s="28"/>
      <c r="AX120" s="28"/>
      <c r="AY120" s="28"/>
      <c r="AZ120" s="28"/>
    </row>
    <row r="121" spans="1:52" s="19" customFormat="1" ht="25.15" customHeight="1" x14ac:dyDescent="0.25">
      <c r="A121" s="31"/>
      <c r="B121" s="21" t="s">
        <v>131</v>
      </c>
      <c r="C121" s="21" t="s">
        <v>0</v>
      </c>
      <c r="D121" s="42">
        <f>D120/D10/248*1000</f>
        <v>12.019069220430106</v>
      </c>
      <c r="E121" s="42" t="e">
        <f t="shared" ref="E121:AO121" si="81">E120/E10/248*1000</f>
        <v>#DIV/0!</v>
      </c>
      <c r="F121" s="42">
        <f t="shared" si="81"/>
        <v>16.235657068629575</v>
      </c>
      <c r="G121" s="42" t="e">
        <f t="shared" si="81"/>
        <v>#DIV/0!</v>
      </c>
      <c r="H121" s="42">
        <f t="shared" si="81"/>
        <v>13.440860215053764</v>
      </c>
      <c r="I121" s="42" t="e">
        <f t="shared" si="81"/>
        <v>#DIV/0!</v>
      </c>
      <c r="J121" s="42">
        <f t="shared" ref="J121" si="82">J120/J10/248*1000</f>
        <v>13.440860215053764</v>
      </c>
      <c r="K121" s="42" t="e">
        <f t="shared" si="81"/>
        <v>#DIV/0!</v>
      </c>
      <c r="L121" s="42" t="e">
        <f t="shared" si="81"/>
        <v>#DIV/0!</v>
      </c>
      <c r="M121" s="42" t="e">
        <f t="shared" si="81"/>
        <v>#DIV/0!</v>
      </c>
      <c r="N121" s="42"/>
      <c r="O121" s="42"/>
      <c r="P121" s="42">
        <f t="shared" si="81"/>
        <v>13.440860215053764</v>
      </c>
      <c r="Q121" s="42" t="e">
        <f t="shared" si="81"/>
        <v>#DIV/0!</v>
      </c>
      <c r="R121" s="42">
        <f t="shared" si="81"/>
        <v>6.720430107526882</v>
      </c>
      <c r="S121" s="42">
        <f t="shared" si="81"/>
        <v>6.720430107526882</v>
      </c>
      <c r="T121" s="42">
        <f t="shared" si="81"/>
        <v>13.440860215053764</v>
      </c>
      <c r="U121" s="42" t="e">
        <f t="shared" si="81"/>
        <v>#DIV/0!</v>
      </c>
      <c r="V121" s="42">
        <f t="shared" si="81"/>
        <v>6.720430107526882</v>
      </c>
      <c r="W121" s="42">
        <f t="shared" si="81"/>
        <v>6.720430107526882</v>
      </c>
      <c r="X121" s="42">
        <f t="shared" si="81"/>
        <v>13.440860215053764</v>
      </c>
      <c r="Y121" s="42" t="e">
        <f t="shared" si="81"/>
        <v>#DIV/0!</v>
      </c>
      <c r="Z121" s="42" t="e">
        <f t="shared" si="81"/>
        <v>#DIV/0!</v>
      </c>
      <c r="AA121" s="42" t="e">
        <f t="shared" si="81"/>
        <v>#DIV/0!</v>
      </c>
      <c r="AB121" s="42" t="e">
        <f t="shared" si="81"/>
        <v>#DIV/0!</v>
      </c>
      <c r="AC121" s="72">
        <f t="shared" si="52"/>
        <v>0</v>
      </c>
      <c r="AD121" s="72">
        <f t="shared" si="53"/>
        <v>0</v>
      </c>
      <c r="AE121" s="72">
        <f t="shared" si="54"/>
        <v>13.440860215053764</v>
      </c>
      <c r="AF121" s="225"/>
      <c r="AG121" s="225"/>
      <c r="AH121" s="225"/>
      <c r="AI121" s="225"/>
      <c r="AJ121" s="225"/>
      <c r="AK121" s="225" t="e">
        <f>AK120/AK10/365*1000</f>
        <v>#DIV/0!</v>
      </c>
      <c r="AL121" s="42" t="e">
        <f t="shared" si="81"/>
        <v>#DIV/0!</v>
      </c>
      <c r="AM121" s="42" t="e">
        <f t="shared" si="81"/>
        <v>#DIV/0!</v>
      </c>
      <c r="AN121" s="42" t="e">
        <f t="shared" si="81"/>
        <v>#DIV/0!</v>
      </c>
      <c r="AO121" s="42" t="e">
        <f t="shared" si="81"/>
        <v>#DIV/0!</v>
      </c>
      <c r="AP121" s="18"/>
      <c r="AQ121" s="18"/>
      <c r="AR121" s="18"/>
      <c r="AS121" s="18"/>
      <c r="AT121" s="18"/>
      <c r="AU121" s="18"/>
      <c r="AV121" s="18"/>
      <c r="AW121" s="18"/>
      <c r="AX121" s="18"/>
      <c r="AY121" s="18"/>
      <c r="AZ121" s="18"/>
    </row>
    <row r="122" spans="1:52" s="29" customFormat="1" ht="25.15" customHeight="1" x14ac:dyDescent="0.25">
      <c r="A122" s="20">
        <v>4267</v>
      </c>
      <c r="B122" s="10" t="s">
        <v>132</v>
      </c>
      <c r="C122" s="22" t="s">
        <v>30</v>
      </c>
      <c r="D122" s="47">
        <v>100</v>
      </c>
      <c r="E122" s="47"/>
      <c r="F122" s="47">
        <v>59.34</v>
      </c>
      <c r="G122" s="47"/>
      <c r="H122" s="30">
        <v>120</v>
      </c>
      <c r="I122" s="26"/>
      <c r="J122" s="30">
        <v>120</v>
      </c>
      <c r="K122" s="72"/>
      <c r="L122" s="72"/>
      <c r="M122" s="72"/>
      <c r="N122" s="72">
        <f t="shared" si="57"/>
        <v>60</v>
      </c>
      <c r="O122" s="72">
        <f t="shared" si="58"/>
        <v>60</v>
      </c>
      <c r="P122" s="72">
        <v>120</v>
      </c>
      <c r="Q122" s="72"/>
      <c r="R122" s="72">
        <f t="shared" si="59"/>
        <v>60</v>
      </c>
      <c r="S122" s="72">
        <f t="shared" si="60"/>
        <v>60</v>
      </c>
      <c r="T122" s="72">
        <v>120</v>
      </c>
      <c r="U122" s="72"/>
      <c r="V122" s="72">
        <f t="shared" si="61"/>
        <v>60</v>
      </c>
      <c r="W122" s="72">
        <f t="shared" si="62"/>
        <v>60</v>
      </c>
      <c r="X122" s="72">
        <v>120</v>
      </c>
      <c r="Y122" s="72"/>
      <c r="Z122" s="72"/>
      <c r="AA122" s="72"/>
      <c r="AB122" s="72"/>
      <c r="AC122" s="72">
        <f t="shared" si="52"/>
        <v>60</v>
      </c>
      <c r="AD122" s="72">
        <f t="shared" si="53"/>
        <v>60</v>
      </c>
      <c r="AE122" s="72">
        <f t="shared" si="54"/>
        <v>120</v>
      </c>
      <c r="AF122" s="225">
        <f t="shared" si="63"/>
        <v>30</v>
      </c>
      <c r="AG122" s="225">
        <f t="shared" si="64"/>
        <v>30</v>
      </c>
      <c r="AH122" s="225">
        <f t="shared" si="65"/>
        <v>60</v>
      </c>
      <c r="AI122" s="225">
        <f t="shared" si="66"/>
        <v>90</v>
      </c>
      <c r="AJ122" s="225">
        <f t="shared" si="67"/>
        <v>30</v>
      </c>
      <c r="AK122" s="225">
        <f t="shared" si="68"/>
        <v>120</v>
      </c>
      <c r="AL122" s="72"/>
      <c r="AM122" s="72"/>
      <c r="AN122" s="76"/>
      <c r="AO122" s="79"/>
      <c r="AP122" s="28"/>
      <c r="AQ122" s="28"/>
      <c r="AR122" s="28"/>
      <c r="AS122" s="28"/>
      <c r="AT122" s="28"/>
      <c r="AU122" s="28"/>
      <c r="AV122" s="28"/>
      <c r="AW122" s="28"/>
      <c r="AX122" s="28"/>
      <c r="AY122" s="28"/>
      <c r="AZ122" s="28"/>
    </row>
    <row r="123" spans="1:52" s="19" customFormat="1" ht="25.15" hidden="1" customHeight="1" x14ac:dyDescent="0.25">
      <c r="A123" s="31"/>
      <c r="B123" s="10" t="s">
        <v>133</v>
      </c>
      <c r="C123" s="21" t="s">
        <v>30</v>
      </c>
      <c r="D123" s="44"/>
      <c r="E123" s="44"/>
      <c r="F123" s="44">
        <v>0</v>
      </c>
      <c r="G123" s="44"/>
      <c r="H123" s="42">
        <v>0</v>
      </c>
      <c r="I123" s="10"/>
      <c r="J123" s="42">
        <v>0</v>
      </c>
      <c r="K123" s="72"/>
      <c r="L123" s="72"/>
      <c r="M123" s="72"/>
      <c r="N123" s="72">
        <f t="shared" si="57"/>
        <v>0</v>
      </c>
      <c r="O123" s="72">
        <f t="shared" si="58"/>
        <v>0</v>
      </c>
      <c r="P123" s="72">
        <v>0</v>
      </c>
      <c r="Q123" s="72"/>
      <c r="R123" s="72">
        <f t="shared" si="59"/>
        <v>0</v>
      </c>
      <c r="S123" s="72">
        <f t="shared" si="60"/>
        <v>0</v>
      </c>
      <c r="T123" s="72">
        <v>0</v>
      </c>
      <c r="U123" s="72"/>
      <c r="V123" s="72">
        <f t="shared" si="61"/>
        <v>0</v>
      </c>
      <c r="W123" s="72">
        <f t="shared" si="62"/>
        <v>0</v>
      </c>
      <c r="X123" s="72">
        <v>0</v>
      </c>
      <c r="Y123" s="72"/>
      <c r="Z123" s="72"/>
      <c r="AA123" s="72"/>
      <c r="AB123" s="72"/>
      <c r="AC123" s="72">
        <f t="shared" si="52"/>
        <v>0</v>
      </c>
      <c r="AD123" s="72">
        <f t="shared" si="53"/>
        <v>0</v>
      </c>
      <c r="AE123" s="72">
        <f t="shared" si="54"/>
        <v>0</v>
      </c>
      <c r="AF123" s="225">
        <f t="shared" si="63"/>
        <v>0</v>
      </c>
      <c r="AG123" s="225">
        <f t="shared" si="64"/>
        <v>0</v>
      </c>
      <c r="AH123" s="225">
        <f t="shared" si="65"/>
        <v>0</v>
      </c>
      <c r="AI123" s="225">
        <f t="shared" si="66"/>
        <v>0</v>
      </c>
      <c r="AJ123" s="225">
        <f t="shared" si="67"/>
        <v>0</v>
      </c>
      <c r="AK123" s="225">
        <f t="shared" si="68"/>
        <v>0</v>
      </c>
      <c r="AL123" s="72"/>
      <c r="AM123" s="72"/>
      <c r="AN123" s="76"/>
      <c r="AO123" s="79"/>
      <c r="AP123" s="18"/>
      <c r="AQ123" s="18"/>
      <c r="AR123" s="18"/>
      <c r="AS123" s="18"/>
      <c r="AT123" s="18"/>
      <c r="AU123" s="18"/>
      <c r="AV123" s="18"/>
      <c r="AW123" s="18"/>
      <c r="AX123" s="18"/>
      <c r="AY123" s="18"/>
      <c r="AZ123" s="18"/>
    </row>
    <row r="124" spans="1:52" s="19" customFormat="1" ht="30.75" customHeight="1" x14ac:dyDescent="0.25">
      <c r="A124" s="31"/>
      <c r="B124" s="21" t="s">
        <v>134</v>
      </c>
      <c r="C124" s="21" t="s">
        <v>0</v>
      </c>
      <c r="D124" s="42">
        <f>D122/D11/248*1000</f>
        <v>16.801075268817208</v>
      </c>
      <c r="E124" s="42" t="e">
        <f t="shared" ref="E124:AO124" si="83">E122/E11/248*1000</f>
        <v>#DIV/0!</v>
      </c>
      <c r="F124" s="42">
        <f t="shared" si="83"/>
        <v>9.9697580645161281</v>
      </c>
      <c r="G124" s="42" t="e">
        <f t="shared" si="83"/>
        <v>#DIV/0!</v>
      </c>
      <c r="H124" s="42">
        <f t="shared" si="83"/>
        <v>20.161290322580644</v>
      </c>
      <c r="I124" s="42" t="e">
        <f t="shared" si="83"/>
        <v>#DIV/0!</v>
      </c>
      <c r="J124" s="42">
        <f t="shared" ref="J124" si="84">J122/J11/248*1000</f>
        <v>20.161290322580644</v>
      </c>
      <c r="K124" s="42" t="e">
        <f t="shared" si="83"/>
        <v>#DIV/0!</v>
      </c>
      <c r="L124" s="42" t="e">
        <f t="shared" si="83"/>
        <v>#DIV/0!</v>
      </c>
      <c r="M124" s="42" t="e">
        <f t="shared" si="83"/>
        <v>#DIV/0!</v>
      </c>
      <c r="N124" s="42" t="e">
        <f t="shared" si="83"/>
        <v>#DIV/0!</v>
      </c>
      <c r="O124" s="42" t="e">
        <f t="shared" si="83"/>
        <v>#DIV/0!</v>
      </c>
      <c r="P124" s="42">
        <f t="shared" si="83"/>
        <v>20.161290322580644</v>
      </c>
      <c r="Q124" s="42" t="e">
        <f t="shared" si="83"/>
        <v>#DIV/0!</v>
      </c>
      <c r="R124" s="42" t="e">
        <f t="shared" si="83"/>
        <v>#DIV/0!</v>
      </c>
      <c r="S124" s="42" t="e">
        <f t="shared" si="83"/>
        <v>#DIV/0!</v>
      </c>
      <c r="T124" s="42">
        <f t="shared" si="83"/>
        <v>20.161290322580644</v>
      </c>
      <c r="U124" s="42" t="e">
        <f t="shared" si="83"/>
        <v>#DIV/0!</v>
      </c>
      <c r="V124" s="42" t="e">
        <f t="shared" si="83"/>
        <v>#DIV/0!</v>
      </c>
      <c r="W124" s="42" t="e">
        <f t="shared" si="83"/>
        <v>#DIV/0!</v>
      </c>
      <c r="X124" s="42">
        <f t="shared" si="83"/>
        <v>20.161290322580644</v>
      </c>
      <c r="Y124" s="42" t="e">
        <f t="shared" si="83"/>
        <v>#DIV/0!</v>
      </c>
      <c r="Z124" s="42" t="e">
        <f t="shared" si="83"/>
        <v>#DIV/0!</v>
      </c>
      <c r="AA124" s="42" t="e">
        <f t="shared" si="83"/>
        <v>#DIV/0!</v>
      </c>
      <c r="AB124" s="42" t="e">
        <f t="shared" si="83"/>
        <v>#DIV/0!</v>
      </c>
      <c r="AC124" s="72" t="e">
        <f t="shared" si="52"/>
        <v>#DIV/0!</v>
      </c>
      <c r="AD124" s="72" t="e">
        <f t="shared" si="53"/>
        <v>#DIV/0!</v>
      </c>
      <c r="AE124" s="72">
        <f t="shared" si="54"/>
        <v>20.161290322580644</v>
      </c>
      <c r="AF124" s="225"/>
      <c r="AG124" s="225"/>
      <c r="AH124" s="225"/>
      <c r="AI124" s="225"/>
      <c r="AJ124" s="225"/>
      <c r="AK124" s="225" t="e">
        <f t="shared" ref="AK124" si="85">AK123*1000/365/AK10</f>
        <v>#DIV/0!</v>
      </c>
      <c r="AL124" s="42" t="e">
        <f t="shared" si="83"/>
        <v>#DIV/0!</v>
      </c>
      <c r="AM124" s="42" t="e">
        <f t="shared" si="83"/>
        <v>#DIV/0!</v>
      </c>
      <c r="AN124" s="42" t="e">
        <f t="shared" si="83"/>
        <v>#DIV/0!</v>
      </c>
      <c r="AO124" s="42" t="e">
        <f t="shared" si="83"/>
        <v>#DIV/0!</v>
      </c>
      <c r="AP124" s="18"/>
      <c r="AQ124" s="18"/>
      <c r="AR124" s="18"/>
      <c r="AS124" s="18"/>
      <c r="AT124" s="18"/>
      <c r="AU124" s="18"/>
      <c r="AV124" s="18"/>
      <c r="AW124" s="18"/>
      <c r="AX124" s="18"/>
      <c r="AY124" s="18"/>
      <c r="AZ124" s="18"/>
    </row>
    <row r="125" spans="1:52" s="29" customFormat="1" ht="25.15" hidden="1" customHeight="1" x14ac:dyDescent="0.25">
      <c r="A125" s="20">
        <v>4269</v>
      </c>
      <c r="B125" s="10" t="s">
        <v>135</v>
      </c>
      <c r="C125" s="22" t="s">
        <v>30</v>
      </c>
      <c r="D125" s="47"/>
      <c r="E125" s="47"/>
      <c r="F125" s="47"/>
      <c r="G125" s="47"/>
      <c r="H125" s="30"/>
      <c r="I125" s="26"/>
      <c r="J125" s="30"/>
      <c r="K125" s="72"/>
      <c r="L125" s="72"/>
      <c r="M125" s="72"/>
      <c r="N125" s="72">
        <f t="shared" si="57"/>
        <v>0</v>
      </c>
      <c r="O125" s="72">
        <f t="shared" si="58"/>
        <v>0</v>
      </c>
      <c r="P125" s="72"/>
      <c r="Q125" s="72"/>
      <c r="R125" s="72">
        <f t="shared" si="59"/>
        <v>0</v>
      </c>
      <c r="S125" s="72">
        <f t="shared" si="60"/>
        <v>0</v>
      </c>
      <c r="T125" s="72"/>
      <c r="U125" s="72"/>
      <c r="V125" s="72">
        <f t="shared" si="61"/>
        <v>0</v>
      </c>
      <c r="W125" s="72">
        <f t="shared" si="62"/>
        <v>0</v>
      </c>
      <c r="X125" s="72"/>
      <c r="Y125" s="72"/>
      <c r="Z125" s="72"/>
      <c r="AA125" s="72"/>
      <c r="AB125" s="72"/>
      <c r="AC125" s="72">
        <f t="shared" si="52"/>
        <v>0</v>
      </c>
      <c r="AD125" s="72">
        <f t="shared" si="53"/>
        <v>0</v>
      </c>
      <c r="AE125" s="72">
        <f t="shared" si="54"/>
        <v>0</v>
      </c>
      <c r="AF125" s="225">
        <f t="shared" si="63"/>
        <v>0</v>
      </c>
      <c r="AG125" s="225">
        <f t="shared" si="64"/>
        <v>0</v>
      </c>
      <c r="AH125" s="225">
        <f t="shared" si="65"/>
        <v>0</v>
      </c>
      <c r="AI125" s="225">
        <f t="shared" si="66"/>
        <v>0</v>
      </c>
      <c r="AJ125" s="225">
        <f t="shared" si="67"/>
        <v>0</v>
      </c>
      <c r="AK125" s="225">
        <f t="shared" si="68"/>
        <v>0</v>
      </c>
      <c r="AL125" s="72"/>
      <c r="AM125" s="72"/>
      <c r="AN125" s="76"/>
      <c r="AO125" s="79"/>
      <c r="AP125" s="28"/>
      <c r="AQ125" s="28"/>
      <c r="AR125" s="28"/>
      <c r="AS125" s="28"/>
      <c r="AT125" s="28"/>
      <c r="AU125" s="28"/>
      <c r="AV125" s="28"/>
      <c r="AW125" s="28"/>
      <c r="AX125" s="28"/>
      <c r="AY125" s="28"/>
      <c r="AZ125" s="28"/>
    </row>
    <row r="126" spans="1:52" s="19" customFormat="1" ht="13.5" hidden="1" customHeight="1" x14ac:dyDescent="0.25">
      <c r="A126" s="31">
        <v>0</v>
      </c>
      <c r="B126" s="10" t="s">
        <v>136</v>
      </c>
      <c r="C126" s="21" t="s">
        <v>30</v>
      </c>
      <c r="D126" s="44">
        <f>+D127+D130+D133</f>
        <v>0</v>
      </c>
      <c r="E126" s="44">
        <f>+E127+E130+E133</f>
        <v>0</v>
      </c>
      <c r="F126" s="44">
        <f t="shared" ref="F126:I126" si="86">+F127+F130+F133</f>
        <v>0</v>
      </c>
      <c r="G126" s="44">
        <f t="shared" si="86"/>
        <v>0</v>
      </c>
      <c r="H126" s="42">
        <v>0</v>
      </c>
      <c r="I126" s="10">
        <f t="shared" si="86"/>
        <v>0</v>
      </c>
      <c r="J126" s="42">
        <v>0</v>
      </c>
      <c r="K126" s="72">
        <f t="shared" ref="K126:AM126" si="87">+K127+K130+K133</f>
        <v>0</v>
      </c>
      <c r="L126" s="72">
        <f>+L127+L130+L133</f>
        <v>0</v>
      </c>
      <c r="M126" s="72">
        <f t="shared" si="87"/>
        <v>0</v>
      </c>
      <c r="N126" s="72">
        <f t="shared" si="57"/>
        <v>0</v>
      </c>
      <c r="O126" s="72">
        <f t="shared" si="58"/>
        <v>0</v>
      </c>
      <c r="P126" s="72">
        <v>0</v>
      </c>
      <c r="Q126" s="72">
        <f t="shared" si="87"/>
        <v>0</v>
      </c>
      <c r="R126" s="72">
        <f t="shared" si="59"/>
        <v>0</v>
      </c>
      <c r="S126" s="72">
        <f t="shared" si="60"/>
        <v>0</v>
      </c>
      <c r="T126" s="72">
        <v>0</v>
      </c>
      <c r="U126" s="72">
        <f t="shared" si="87"/>
        <v>0</v>
      </c>
      <c r="V126" s="72">
        <f t="shared" si="61"/>
        <v>0</v>
      </c>
      <c r="W126" s="72">
        <f t="shared" si="62"/>
        <v>0</v>
      </c>
      <c r="X126" s="72">
        <v>0</v>
      </c>
      <c r="Y126" s="72">
        <f t="shared" si="87"/>
        <v>0</v>
      </c>
      <c r="Z126" s="72">
        <f t="shared" si="87"/>
        <v>0</v>
      </c>
      <c r="AA126" s="72">
        <f t="shared" si="87"/>
        <v>0</v>
      </c>
      <c r="AB126" s="72">
        <f t="shared" si="87"/>
        <v>0</v>
      </c>
      <c r="AC126" s="72">
        <f t="shared" si="52"/>
        <v>0</v>
      </c>
      <c r="AD126" s="72">
        <f t="shared" si="53"/>
        <v>0</v>
      </c>
      <c r="AE126" s="72">
        <f t="shared" si="54"/>
        <v>0</v>
      </c>
      <c r="AF126" s="225">
        <f t="shared" si="63"/>
        <v>0</v>
      </c>
      <c r="AG126" s="225">
        <f t="shared" si="64"/>
        <v>0</v>
      </c>
      <c r="AH126" s="225">
        <f t="shared" si="65"/>
        <v>0</v>
      </c>
      <c r="AI126" s="225">
        <f t="shared" si="66"/>
        <v>0</v>
      </c>
      <c r="AJ126" s="225">
        <f t="shared" si="67"/>
        <v>0</v>
      </c>
      <c r="AK126" s="225">
        <f t="shared" si="68"/>
        <v>0</v>
      </c>
      <c r="AL126" s="72">
        <f t="shared" si="87"/>
        <v>0</v>
      </c>
      <c r="AM126" s="72">
        <f t="shared" si="87"/>
        <v>0</v>
      </c>
      <c r="AN126" s="76">
        <f>+AN127+AN130+AN133</f>
        <v>0</v>
      </c>
      <c r="AO126" s="79"/>
      <c r="AP126" s="18"/>
      <c r="AQ126" s="18"/>
      <c r="AR126" s="18"/>
      <c r="AS126" s="18"/>
      <c r="AT126" s="18"/>
      <c r="AU126" s="18"/>
      <c r="AV126" s="18"/>
      <c r="AW126" s="18"/>
      <c r="AX126" s="18"/>
      <c r="AY126" s="18"/>
      <c r="AZ126" s="18"/>
    </row>
    <row r="127" spans="1:52" s="19" customFormat="1" ht="13.5" hidden="1" customHeight="1" x14ac:dyDescent="0.25">
      <c r="A127" s="31">
        <v>0</v>
      </c>
      <c r="B127" s="10" t="s">
        <v>137</v>
      </c>
      <c r="C127" s="21" t="s">
        <v>30</v>
      </c>
      <c r="D127" s="44">
        <f>+D128+D129</f>
        <v>0</v>
      </c>
      <c r="E127" s="44">
        <f>+E128+E129</f>
        <v>0</v>
      </c>
      <c r="F127" s="44">
        <f t="shared" ref="F127:I127" si="88">+F128+F129</f>
        <v>0</v>
      </c>
      <c r="G127" s="44">
        <f t="shared" si="88"/>
        <v>0</v>
      </c>
      <c r="H127" s="42">
        <v>0</v>
      </c>
      <c r="I127" s="10">
        <f t="shared" si="88"/>
        <v>0</v>
      </c>
      <c r="J127" s="42">
        <v>0</v>
      </c>
      <c r="K127" s="72">
        <f t="shared" ref="K127:AM127" si="89">+K128+K129</f>
        <v>0</v>
      </c>
      <c r="L127" s="72">
        <f>+L128+L129</f>
        <v>0</v>
      </c>
      <c r="M127" s="72">
        <f t="shared" si="89"/>
        <v>0</v>
      </c>
      <c r="N127" s="72">
        <f t="shared" si="57"/>
        <v>0</v>
      </c>
      <c r="O127" s="72">
        <f t="shared" si="58"/>
        <v>0</v>
      </c>
      <c r="P127" s="72">
        <v>0</v>
      </c>
      <c r="Q127" s="72">
        <f t="shared" si="89"/>
        <v>0</v>
      </c>
      <c r="R127" s="72">
        <f t="shared" si="59"/>
        <v>0</v>
      </c>
      <c r="S127" s="72">
        <f t="shared" si="60"/>
        <v>0</v>
      </c>
      <c r="T127" s="72">
        <v>0</v>
      </c>
      <c r="U127" s="72">
        <f t="shared" si="89"/>
        <v>0</v>
      </c>
      <c r="V127" s="72">
        <f t="shared" si="61"/>
        <v>0</v>
      </c>
      <c r="W127" s="72">
        <f t="shared" si="62"/>
        <v>0</v>
      </c>
      <c r="X127" s="72">
        <v>0</v>
      </c>
      <c r="Y127" s="72">
        <f t="shared" si="89"/>
        <v>0</v>
      </c>
      <c r="Z127" s="72">
        <f t="shared" si="89"/>
        <v>0</v>
      </c>
      <c r="AA127" s="72">
        <f t="shared" si="89"/>
        <v>0</v>
      </c>
      <c r="AB127" s="72">
        <f t="shared" si="89"/>
        <v>0</v>
      </c>
      <c r="AC127" s="72">
        <f t="shared" si="52"/>
        <v>0</v>
      </c>
      <c r="AD127" s="72">
        <f t="shared" si="53"/>
        <v>0</v>
      </c>
      <c r="AE127" s="72">
        <f t="shared" si="54"/>
        <v>0</v>
      </c>
      <c r="AF127" s="225">
        <f t="shared" si="63"/>
        <v>0</v>
      </c>
      <c r="AG127" s="225">
        <f t="shared" si="64"/>
        <v>0</v>
      </c>
      <c r="AH127" s="225">
        <f t="shared" si="65"/>
        <v>0</v>
      </c>
      <c r="AI127" s="225">
        <f t="shared" si="66"/>
        <v>0</v>
      </c>
      <c r="AJ127" s="225">
        <f t="shared" si="67"/>
        <v>0</v>
      </c>
      <c r="AK127" s="225">
        <f t="shared" si="68"/>
        <v>0</v>
      </c>
      <c r="AL127" s="72">
        <f t="shared" si="89"/>
        <v>0</v>
      </c>
      <c r="AM127" s="72">
        <f t="shared" si="89"/>
        <v>0</v>
      </c>
      <c r="AN127" s="76">
        <f>+AN128+AN129</f>
        <v>0</v>
      </c>
      <c r="AO127" s="79"/>
      <c r="AP127" s="18"/>
      <c r="AQ127" s="18"/>
      <c r="AR127" s="18"/>
      <c r="AS127" s="18"/>
      <c r="AT127" s="18"/>
      <c r="AU127" s="18"/>
      <c r="AV127" s="18"/>
      <c r="AW127" s="18"/>
      <c r="AX127" s="18"/>
      <c r="AY127" s="18"/>
      <c r="AZ127" s="18"/>
    </row>
    <row r="128" spans="1:52" s="19" customFormat="1" ht="13.5" hidden="1" customHeight="1" x14ac:dyDescent="0.25">
      <c r="A128" s="31">
        <v>4411</v>
      </c>
      <c r="B128" s="10" t="s">
        <v>138</v>
      </c>
      <c r="C128" s="21" t="s">
        <v>30</v>
      </c>
      <c r="D128" s="44"/>
      <c r="E128" s="44"/>
      <c r="F128" s="44"/>
      <c r="G128" s="44"/>
      <c r="H128" s="42"/>
      <c r="I128" s="10"/>
      <c r="J128" s="42"/>
      <c r="K128" s="72"/>
      <c r="L128" s="72"/>
      <c r="M128" s="72"/>
      <c r="N128" s="72">
        <f t="shared" si="57"/>
        <v>0</v>
      </c>
      <c r="O128" s="72">
        <f t="shared" si="58"/>
        <v>0</v>
      </c>
      <c r="P128" s="72"/>
      <c r="Q128" s="72"/>
      <c r="R128" s="72">
        <f t="shared" si="59"/>
        <v>0</v>
      </c>
      <c r="S128" s="72">
        <f t="shared" si="60"/>
        <v>0</v>
      </c>
      <c r="T128" s="72"/>
      <c r="U128" s="72"/>
      <c r="V128" s="72">
        <f t="shared" si="61"/>
        <v>0</v>
      </c>
      <c r="W128" s="72">
        <f t="shared" si="62"/>
        <v>0</v>
      </c>
      <c r="X128" s="72"/>
      <c r="Y128" s="72"/>
      <c r="Z128" s="72"/>
      <c r="AA128" s="72"/>
      <c r="AB128" s="72"/>
      <c r="AC128" s="72">
        <f t="shared" si="52"/>
        <v>0</v>
      </c>
      <c r="AD128" s="72">
        <f t="shared" si="53"/>
        <v>0</v>
      </c>
      <c r="AE128" s="72">
        <f t="shared" si="54"/>
        <v>0</v>
      </c>
      <c r="AF128" s="225">
        <f t="shared" si="63"/>
        <v>0</v>
      </c>
      <c r="AG128" s="225">
        <f t="shared" si="64"/>
        <v>0</v>
      </c>
      <c r="AH128" s="225">
        <f t="shared" si="65"/>
        <v>0</v>
      </c>
      <c r="AI128" s="225">
        <f t="shared" si="66"/>
        <v>0</v>
      </c>
      <c r="AJ128" s="225">
        <f t="shared" si="67"/>
        <v>0</v>
      </c>
      <c r="AK128" s="225">
        <f t="shared" si="68"/>
        <v>0</v>
      </c>
      <c r="AL128" s="72"/>
      <c r="AM128" s="72"/>
      <c r="AN128" s="76"/>
      <c r="AO128" s="79"/>
      <c r="AP128" s="18"/>
      <c r="AQ128" s="18"/>
      <c r="AR128" s="18"/>
      <c r="AS128" s="18"/>
      <c r="AT128" s="18"/>
      <c r="AU128" s="18"/>
      <c r="AV128" s="18"/>
      <c r="AW128" s="18"/>
      <c r="AX128" s="18"/>
      <c r="AY128" s="18"/>
      <c r="AZ128" s="18"/>
    </row>
    <row r="129" spans="1:52" s="19" customFormat="1" ht="13.5" hidden="1" customHeight="1" x14ac:dyDescent="0.25">
      <c r="A129" s="31">
        <v>4412</v>
      </c>
      <c r="B129" s="10" t="s">
        <v>139</v>
      </c>
      <c r="C129" s="21" t="s">
        <v>30</v>
      </c>
      <c r="D129" s="44"/>
      <c r="E129" s="44"/>
      <c r="F129" s="44"/>
      <c r="G129" s="44"/>
      <c r="H129" s="42"/>
      <c r="I129" s="10"/>
      <c r="J129" s="42"/>
      <c r="K129" s="72"/>
      <c r="L129" s="72"/>
      <c r="M129" s="72"/>
      <c r="N129" s="72">
        <f t="shared" si="57"/>
        <v>0</v>
      </c>
      <c r="O129" s="72">
        <f t="shared" si="58"/>
        <v>0</v>
      </c>
      <c r="P129" s="72"/>
      <c r="Q129" s="72"/>
      <c r="R129" s="72">
        <f t="shared" si="59"/>
        <v>0</v>
      </c>
      <c r="S129" s="72">
        <f t="shared" si="60"/>
        <v>0</v>
      </c>
      <c r="T129" s="72"/>
      <c r="U129" s="72"/>
      <c r="V129" s="72">
        <f t="shared" si="61"/>
        <v>0</v>
      </c>
      <c r="W129" s="72">
        <f t="shared" si="62"/>
        <v>0</v>
      </c>
      <c r="X129" s="72"/>
      <c r="Y129" s="72"/>
      <c r="Z129" s="72"/>
      <c r="AA129" s="72"/>
      <c r="AB129" s="72"/>
      <c r="AC129" s="72">
        <f t="shared" si="52"/>
        <v>0</v>
      </c>
      <c r="AD129" s="72">
        <f t="shared" si="53"/>
        <v>0</v>
      </c>
      <c r="AE129" s="72">
        <f t="shared" si="54"/>
        <v>0</v>
      </c>
      <c r="AF129" s="225">
        <f t="shared" si="63"/>
        <v>0</v>
      </c>
      <c r="AG129" s="225">
        <f t="shared" si="64"/>
        <v>0</v>
      </c>
      <c r="AH129" s="225">
        <f t="shared" si="65"/>
        <v>0</v>
      </c>
      <c r="AI129" s="225">
        <f t="shared" si="66"/>
        <v>0</v>
      </c>
      <c r="AJ129" s="225">
        <f t="shared" si="67"/>
        <v>0</v>
      </c>
      <c r="AK129" s="225">
        <f t="shared" si="68"/>
        <v>0</v>
      </c>
      <c r="AL129" s="72"/>
      <c r="AM129" s="72"/>
      <c r="AN129" s="76"/>
      <c r="AO129" s="79"/>
      <c r="AP129" s="18"/>
      <c r="AQ129" s="18"/>
      <c r="AR129" s="18"/>
      <c r="AS129" s="18"/>
      <c r="AT129" s="18"/>
      <c r="AU129" s="18"/>
      <c r="AV129" s="18"/>
      <c r="AW129" s="18"/>
      <c r="AX129" s="18"/>
      <c r="AY129" s="18"/>
      <c r="AZ129" s="18"/>
    </row>
    <row r="130" spans="1:52" s="19" customFormat="1" ht="13.5" hidden="1" customHeight="1" x14ac:dyDescent="0.25">
      <c r="A130" s="31">
        <v>0</v>
      </c>
      <c r="B130" s="10" t="s">
        <v>140</v>
      </c>
      <c r="C130" s="21" t="s">
        <v>30</v>
      </c>
      <c r="D130" s="44">
        <f>+D131+D132</f>
        <v>0</v>
      </c>
      <c r="E130" s="44">
        <f>+E131+E132</f>
        <v>0</v>
      </c>
      <c r="F130" s="44">
        <f t="shared" ref="F130:I130" si="90">+F131+F132</f>
        <v>0</v>
      </c>
      <c r="G130" s="44">
        <f t="shared" si="90"/>
        <v>0</v>
      </c>
      <c r="H130" s="42">
        <v>0</v>
      </c>
      <c r="I130" s="10">
        <f t="shared" si="90"/>
        <v>0</v>
      </c>
      <c r="J130" s="42">
        <v>0</v>
      </c>
      <c r="K130" s="72">
        <f t="shared" ref="K130:AM130" si="91">+K131+K132</f>
        <v>0</v>
      </c>
      <c r="L130" s="72">
        <f>+L131+L132</f>
        <v>0</v>
      </c>
      <c r="M130" s="72">
        <f t="shared" si="91"/>
        <v>0</v>
      </c>
      <c r="N130" s="72">
        <f t="shared" si="57"/>
        <v>0</v>
      </c>
      <c r="O130" s="72">
        <f t="shared" si="58"/>
        <v>0</v>
      </c>
      <c r="P130" s="72">
        <v>0</v>
      </c>
      <c r="Q130" s="72">
        <f t="shared" si="91"/>
        <v>0</v>
      </c>
      <c r="R130" s="72">
        <f t="shared" si="59"/>
        <v>0</v>
      </c>
      <c r="S130" s="72">
        <f t="shared" si="60"/>
        <v>0</v>
      </c>
      <c r="T130" s="72">
        <v>0</v>
      </c>
      <c r="U130" s="72">
        <f t="shared" si="91"/>
        <v>0</v>
      </c>
      <c r="V130" s="72">
        <f t="shared" si="61"/>
        <v>0</v>
      </c>
      <c r="W130" s="72">
        <f t="shared" si="62"/>
        <v>0</v>
      </c>
      <c r="X130" s="72">
        <v>0</v>
      </c>
      <c r="Y130" s="72">
        <f t="shared" si="91"/>
        <v>0</v>
      </c>
      <c r="Z130" s="72">
        <f t="shared" si="91"/>
        <v>0</v>
      </c>
      <c r="AA130" s="72">
        <f t="shared" si="91"/>
        <v>0</v>
      </c>
      <c r="AB130" s="72">
        <f t="shared" si="91"/>
        <v>0</v>
      </c>
      <c r="AC130" s="72">
        <f t="shared" si="52"/>
        <v>0</v>
      </c>
      <c r="AD130" s="72">
        <f t="shared" si="53"/>
        <v>0</v>
      </c>
      <c r="AE130" s="72">
        <f t="shared" si="54"/>
        <v>0</v>
      </c>
      <c r="AF130" s="225">
        <f t="shared" si="63"/>
        <v>0</v>
      </c>
      <c r="AG130" s="225">
        <f t="shared" si="64"/>
        <v>0</v>
      </c>
      <c r="AH130" s="225">
        <f t="shared" si="65"/>
        <v>0</v>
      </c>
      <c r="AI130" s="225">
        <f t="shared" si="66"/>
        <v>0</v>
      </c>
      <c r="AJ130" s="225">
        <f t="shared" si="67"/>
        <v>0</v>
      </c>
      <c r="AK130" s="225">
        <f t="shared" si="68"/>
        <v>0</v>
      </c>
      <c r="AL130" s="72">
        <f t="shared" si="91"/>
        <v>0</v>
      </c>
      <c r="AM130" s="72">
        <f t="shared" si="91"/>
        <v>0</v>
      </c>
      <c r="AN130" s="76">
        <f>+AN131+AN132</f>
        <v>0</v>
      </c>
      <c r="AO130" s="79"/>
      <c r="AP130" s="18"/>
      <c r="AQ130" s="18"/>
      <c r="AR130" s="18"/>
      <c r="AS130" s="18"/>
      <c r="AT130" s="18"/>
      <c r="AU130" s="18"/>
      <c r="AV130" s="18"/>
      <c r="AW130" s="18"/>
      <c r="AX130" s="18"/>
      <c r="AY130" s="18"/>
      <c r="AZ130" s="18"/>
    </row>
    <row r="131" spans="1:52" s="19" customFormat="1" ht="27" hidden="1" customHeight="1" x14ac:dyDescent="0.25">
      <c r="A131" s="31">
        <v>4421</v>
      </c>
      <c r="B131" s="10" t="s">
        <v>141</v>
      </c>
      <c r="C131" s="21" t="s">
        <v>30</v>
      </c>
      <c r="D131" s="44"/>
      <c r="E131" s="44"/>
      <c r="F131" s="44"/>
      <c r="G131" s="44"/>
      <c r="H131" s="42"/>
      <c r="I131" s="10"/>
      <c r="J131" s="42"/>
      <c r="K131" s="72"/>
      <c r="L131" s="72"/>
      <c r="M131" s="72"/>
      <c r="N131" s="72">
        <f t="shared" si="57"/>
        <v>0</v>
      </c>
      <c r="O131" s="72">
        <f t="shared" si="58"/>
        <v>0</v>
      </c>
      <c r="P131" s="72"/>
      <c r="Q131" s="72"/>
      <c r="R131" s="72">
        <f t="shared" si="59"/>
        <v>0</v>
      </c>
      <c r="S131" s="72">
        <f t="shared" si="60"/>
        <v>0</v>
      </c>
      <c r="T131" s="72"/>
      <c r="U131" s="72"/>
      <c r="V131" s="72">
        <f t="shared" si="61"/>
        <v>0</v>
      </c>
      <c r="W131" s="72">
        <f t="shared" si="62"/>
        <v>0</v>
      </c>
      <c r="X131" s="72"/>
      <c r="Y131" s="72"/>
      <c r="Z131" s="72"/>
      <c r="AA131" s="72"/>
      <c r="AB131" s="72"/>
      <c r="AC131" s="72">
        <f t="shared" si="52"/>
        <v>0</v>
      </c>
      <c r="AD131" s="72">
        <f t="shared" si="53"/>
        <v>0</v>
      </c>
      <c r="AE131" s="72">
        <f t="shared" si="54"/>
        <v>0</v>
      </c>
      <c r="AF131" s="225">
        <f t="shared" si="63"/>
        <v>0</v>
      </c>
      <c r="AG131" s="225">
        <f t="shared" si="64"/>
        <v>0</v>
      </c>
      <c r="AH131" s="225">
        <f t="shared" si="65"/>
        <v>0</v>
      </c>
      <c r="AI131" s="225">
        <f t="shared" si="66"/>
        <v>0</v>
      </c>
      <c r="AJ131" s="225">
        <f t="shared" si="67"/>
        <v>0</v>
      </c>
      <c r="AK131" s="225">
        <f t="shared" si="68"/>
        <v>0</v>
      </c>
      <c r="AL131" s="72"/>
      <c r="AM131" s="72"/>
      <c r="AN131" s="76"/>
      <c r="AO131" s="79"/>
      <c r="AP131" s="18"/>
      <c r="AQ131" s="18"/>
      <c r="AR131" s="18"/>
      <c r="AS131" s="18"/>
      <c r="AT131" s="18"/>
      <c r="AU131" s="18"/>
      <c r="AV131" s="18"/>
      <c r="AW131" s="18"/>
      <c r="AX131" s="18"/>
      <c r="AY131" s="18"/>
      <c r="AZ131" s="18"/>
    </row>
    <row r="132" spans="1:52" s="19" customFormat="1" ht="27" hidden="1" customHeight="1" x14ac:dyDescent="0.25">
      <c r="A132" s="31">
        <v>4422</v>
      </c>
      <c r="B132" s="10" t="s">
        <v>142</v>
      </c>
      <c r="C132" s="21" t="s">
        <v>30</v>
      </c>
      <c r="D132" s="44"/>
      <c r="E132" s="44"/>
      <c r="F132" s="44"/>
      <c r="G132" s="44"/>
      <c r="H132" s="42"/>
      <c r="I132" s="10"/>
      <c r="J132" s="42"/>
      <c r="K132" s="72"/>
      <c r="L132" s="72"/>
      <c r="M132" s="72"/>
      <c r="N132" s="72">
        <f t="shared" si="57"/>
        <v>0</v>
      </c>
      <c r="O132" s="72">
        <f t="shared" si="58"/>
        <v>0</v>
      </c>
      <c r="P132" s="72"/>
      <c r="Q132" s="72"/>
      <c r="R132" s="72">
        <f t="shared" si="59"/>
        <v>0</v>
      </c>
      <c r="S132" s="72">
        <f t="shared" si="60"/>
        <v>0</v>
      </c>
      <c r="T132" s="72"/>
      <c r="U132" s="72"/>
      <c r="V132" s="72">
        <f t="shared" si="61"/>
        <v>0</v>
      </c>
      <c r="W132" s="72">
        <f t="shared" si="62"/>
        <v>0</v>
      </c>
      <c r="X132" s="72"/>
      <c r="Y132" s="72"/>
      <c r="Z132" s="72"/>
      <c r="AA132" s="72"/>
      <c r="AB132" s="72"/>
      <c r="AC132" s="72">
        <f t="shared" si="52"/>
        <v>0</v>
      </c>
      <c r="AD132" s="72">
        <f t="shared" si="53"/>
        <v>0</v>
      </c>
      <c r="AE132" s="72">
        <f t="shared" si="54"/>
        <v>0</v>
      </c>
      <c r="AF132" s="225">
        <f t="shared" si="63"/>
        <v>0</v>
      </c>
      <c r="AG132" s="225">
        <f t="shared" si="64"/>
        <v>0</v>
      </c>
      <c r="AH132" s="225">
        <f t="shared" si="65"/>
        <v>0</v>
      </c>
      <c r="AI132" s="225">
        <f t="shared" si="66"/>
        <v>0</v>
      </c>
      <c r="AJ132" s="225">
        <f t="shared" si="67"/>
        <v>0</v>
      </c>
      <c r="AK132" s="225">
        <f t="shared" si="68"/>
        <v>0</v>
      </c>
      <c r="AL132" s="72"/>
      <c r="AM132" s="72"/>
      <c r="AN132" s="76"/>
      <c r="AO132" s="79"/>
      <c r="AP132" s="18"/>
      <c r="AQ132" s="18"/>
      <c r="AR132" s="18"/>
      <c r="AS132" s="18"/>
      <c r="AT132" s="18"/>
      <c r="AU132" s="18"/>
      <c r="AV132" s="18"/>
      <c r="AW132" s="18"/>
      <c r="AX132" s="18"/>
      <c r="AY132" s="18"/>
      <c r="AZ132" s="18"/>
    </row>
    <row r="133" spans="1:52" s="19" customFormat="1" ht="27" hidden="1" customHeight="1" x14ac:dyDescent="0.25">
      <c r="A133" s="31">
        <v>0</v>
      </c>
      <c r="B133" s="10" t="s">
        <v>143</v>
      </c>
      <c r="C133" s="21" t="s">
        <v>30</v>
      </c>
      <c r="D133" s="44">
        <f>+D134+D135+D136</f>
        <v>0</v>
      </c>
      <c r="E133" s="44">
        <f>+E134+E135+E136</f>
        <v>0</v>
      </c>
      <c r="F133" s="44">
        <f t="shared" ref="F133:I133" si="92">+F134+F135+F136</f>
        <v>0</v>
      </c>
      <c r="G133" s="44">
        <f t="shared" si="92"/>
        <v>0</v>
      </c>
      <c r="H133" s="42">
        <v>0</v>
      </c>
      <c r="I133" s="10">
        <f t="shared" si="92"/>
        <v>0</v>
      </c>
      <c r="J133" s="42">
        <v>0</v>
      </c>
      <c r="K133" s="72">
        <f t="shared" ref="K133:AM133" si="93">+K134+K135+K136</f>
        <v>0</v>
      </c>
      <c r="L133" s="72">
        <f>+L134+L135+L136</f>
        <v>0</v>
      </c>
      <c r="M133" s="72">
        <f t="shared" si="93"/>
        <v>0</v>
      </c>
      <c r="N133" s="72">
        <f t="shared" si="57"/>
        <v>0</v>
      </c>
      <c r="O133" s="72">
        <f t="shared" si="58"/>
        <v>0</v>
      </c>
      <c r="P133" s="72">
        <v>0</v>
      </c>
      <c r="Q133" s="72">
        <f t="shared" si="93"/>
        <v>0</v>
      </c>
      <c r="R133" s="72">
        <f t="shared" si="59"/>
        <v>0</v>
      </c>
      <c r="S133" s="72">
        <f t="shared" si="60"/>
        <v>0</v>
      </c>
      <c r="T133" s="72">
        <v>0</v>
      </c>
      <c r="U133" s="72">
        <f t="shared" si="93"/>
        <v>0</v>
      </c>
      <c r="V133" s="72">
        <f t="shared" si="61"/>
        <v>0</v>
      </c>
      <c r="W133" s="72">
        <f t="shared" si="62"/>
        <v>0</v>
      </c>
      <c r="X133" s="72">
        <v>0</v>
      </c>
      <c r="Y133" s="72">
        <f t="shared" si="93"/>
        <v>0</v>
      </c>
      <c r="Z133" s="72">
        <f t="shared" si="93"/>
        <v>0</v>
      </c>
      <c r="AA133" s="72">
        <f t="shared" si="93"/>
        <v>0</v>
      </c>
      <c r="AB133" s="72">
        <f t="shared" si="93"/>
        <v>0</v>
      </c>
      <c r="AC133" s="72">
        <f t="shared" si="52"/>
        <v>0</v>
      </c>
      <c r="AD133" s="72">
        <f t="shared" si="53"/>
        <v>0</v>
      </c>
      <c r="AE133" s="72">
        <f t="shared" si="54"/>
        <v>0</v>
      </c>
      <c r="AF133" s="225">
        <f t="shared" si="63"/>
        <v>0</v>
      </c>
      <c r="AG133" s="225">
        <f t="shared" si="64"/>
        <v>0</v>
      </c>
      <c r="AH133" s="225">
        <f t="shared" si="65"/>
        <v>0</v>
      </c>
      <c r="AI133" s="225">
        <f t="shared" si="66"/>
        <v>0</v>
      </c>
      <c r="AJ133" s="225">
        <f t="shared" si="67"/>
        <v>0</v>
      </c>
      <c r="AK133" s="225">
        <f t="shared" si="68"/>
        <v>0</v>
      </c>
      <c r="AL133" s="72">
        <f t="shared" si="93"/>
        <v>0</v>
      </c>
      <c r="AM133" s="72">
        <f t="shared" si="93"/>
        <v>0</v>
      </c>
      <c r="AN133" s="76">
        <f>+AN134+AN135+AN136</f>
        <v>0</v>
      </c>
      <c r="AO133" s="79"/>
      <c r="AP133" s="18"/>
      <c r="AQ133" s="18"/>
      <c r="AR133" s="18"/>
      <c r="AS133" s="18"/>
      <c r="AT133" s="18"/>
      <c r="AU133" s="18"/>
      <c r="AV133" s="18"/>
      <c r="AW133" s="18"/>
      <c r="AX133" s="18"/>
      <c r="AY133" s="18"/>
      <c r="AZ133" s="18"/>
    </row>
    <row r="134" spans="1:52" s="19" customFormat="1" ht="27" hidden="1" customHeight="1" x14ac:dyDescent="0.25">
      <c r="A134" s="31">
        <v>4431</v>
      </c>
      <c r="B134" s="10" t="s">
        <v>144</v>
      </c>
      <c r="C134" s="21" t="s">
        <v>30</v>
      </c>
      <c r="D134" s="44"/>
      <c r="E134" s="44"/>
      <c r="F134" s="44"/>
      <c r="G134" s="44"/>
      <c r="H134" s="42"/>
      <c r="I134" s="10"/>
      <c r="J134" s="42"/>
      <c r="K134" s="72"/>
      <c r="L134" s="72"/>
      <c r="M134" s="72"/>
      <c r="N134" s="72">
        <f t="shared" si="57"/>
        <v>0</v>
      </c>
      <c r="O134" s="72">
        <f t="shared" si="58"/>
        <v>0</v>
      </c>
      <c r="P134" s="72"/>
      <c r="Q134" s="72"/>
      <c r="R134" s="72">
        <f t="shared" si="59"/>
        <v>0</v>
      </c>
      <c r="S134" s="72">
        <f t="shared" si="60"/>
        <v>0</v>
      </c>
      <c r="T134" s="72"/>
      <c r="U134" s="72"/>
      <c r="V134" s="72">
        <f t="shared" si="61"/>
        <v>0</v>
      </c>
      <c r="W134" s="72">
        <f t="shared" si="62"/>
        <v>0</v>
      </c>
      <c r="X134" s="72"/>
      <c r="Y134" s="72"/>
      <c r="Z134" s="72"/>
      <c r="AA134" s="72"/>
      <c r="AB134" s="72"/>
      <c r="AC134" s="72">
        <f t="shared" si="52"/>
        <v>0</v>
      </c>
      <c r="AD134" s="72">
        <f t="shared" si="53"/>
        <v>0</v>
      </c>
      <c r="AE134" s="72">
        <f t="shared" si="54"/>
        <v>0</v>
      </c>
      <c r="AF134" s="225">
        <f t="shared" si="63"/>
        <v>0</v>
      </c>
      <c r="AG134" s="225">
        <f t="shared" si="64"/>
        <v>0</v>
      </c>
      <c r="AH134" s="225">
        <f t="shared" si="65"/>
        <v>0</v>
      </c>
      <c r="AI134" s="225">
        <f t="shared" si="66"/>
        <v>0</v>
      </c>
      <c r="AJ134" s="225">
        <f t="shared" si="67"/>
        <v>0</v>
      </c>
      <c r="AK134" s="225">
        <f t="shared" si="68"/>
        <v>0</v>
      </c>
      <c r="AL134" s="72"/>
      <c r="AM134" s="72"/>
      <c r="AN134" s="76"/>
      <c r="AO134" s="79"/>
      <c r="AP134" s="18"/>
      <c r="AQ134" s="18"/>
      <c r="AR134" s="18"/>
      <c r="AS134" s="18"/>
      <c r="AT134" s="18"/>
      <c r="AU134" s="18"/>
      <c r="AV134" s="18"/>
      <c r="AW134" s="18"/>
      <c r="AX134" s="18"/>
      <c r="AY134" s="18"/>
      <c r="AZ134" s="18"/>
    </row>
    <row r="135" spans="1:52" s="19" customFormat="1" ht="13.5" hidden="1" customHeight="1" x14ac:dyDescent="0.25">
      <c r="A135" s="31">
        <v>4432</v>
      </c>
      <c r="B135" s="10" t="s">
        <v>145</v>
      </c>
      <c r="C135" s="21" t="s">
        <v>30</v>
      </c>
      <c r="D135" s="44"/>
      <c r="E135" s="44"/>
      <c r="F135" s="44"/>
      <c r="G135" s="44"/>
      <c r="H135" s="42"/>
      <c r="I135" s="10"/>
      <c r="J135" s="42"/>
      <c r="K135" s="72"/>
      <c r="L135" s="72"/>
      <c r="M135" s="72"/>
      <c r="N135" s="72">
        <f t="shared" si="57"/>
        <v>0</v>
      </c>
      <c r="O135" s="72">
        <f t="shared" si="58"/>
        <v>0</v>
      </c>
      <c r="P135" s="72"/>
      <c r="Q135" s="72"/>
      <c r="R135" s="72">
        <f t="shared" si="59"/>
        <v>0</v>
      </c>
      <c r="S135" s="72">
        <f t="shared" si="60"/>
        <v>0</v>
      </c>
      <c r="T135" s="72"/>
      <c r="U135" s="72"/>
      <c r="V135" s="72">
        <f t="shared" si="61"/>
        <v>0</v>
      </c>
      <c r="W135" s="72">
        <f t="shared" si="62"/>
        <v>0</v>
      </c>
      <c r="X135" s="72"/>
      <c r="Y135" s="72"/>
      <c r="Z135" s="72"/>
      <c r="AA135" s="72"/>
      <c r="AB135" s="72"/>
      <c r="AC135" s="72">
        <f t="shared" si="52"/>
        <v>0</v>
      </c>
      <c r="AD135" s="72">
        <f t="shared" si="53"/>
        <v>0</v>
      </c>
      <c r="AE135" s="72">
        <f t="shared" si="54"/>
        <v>0</v>
      </c>
      <c r="AF135" s="225">
        <f t="shared" si="63"/>
        <v>0</v>
      </c>
      <c r="AG135" s="225">
        <f t="shared" si="64"/>
        <v>0</v>
      </c>
      <c r="AH135" s="225">
        <f t="shared" si="65"/>
        <v>0</v>
      </c>
      <c r="AI135" s="225">
        <f t="shared" si="66"/>
        <v>0</v>
      </c>
      <c r="AJ135" s="225">
        <f t="shared" si="67"/>
        <v>0</v>
      </c>
      <c r="AK135" s="225">
        <f t="shared" si="68"/>
        <v>0</v>
      </c>
      <c r="AL135" s="72"/>
      <c r="AM135" s="72"/>
      <c r="AN135" s="76"/>
      <c r="AO135" s="79"/>
      <c r="AP135" s="18"/>
      <c r="AQ135" s="18"/>
      <c r="AR135" s="18"/>
      <c r="AS135" s="18"/>
      <c r="AT135" s="18"/>
      <c r="AU135" s="18"/>
      <c r="AV135" s="18"/>
      <c r="AW135" s="18"/>
      <c r="AX135" s="18"/>
      <c r="AY135" s="18"/>
      <c r="AZ135" s="18"/>
    </row>
    <row r="136" spans="1:52" s="19" customFormat="1" ht="13.5" hidden="1" customHeight="1" x14ac:dyDescent="0.25">
      <c r="A136" s="31">
        <v>4433</v>
      </c>
      <c r="B136" s="10" t="s">
        <v>146</v>
      </c>
      <c r="C136" s="21" t="s">
        <v>30</v>
      </c>
      <c r="D136" s="44"/>
      <c r="E136" s="44"/>
      <c r="F136" s="44"/>
      <c r="G136" s="44"/>
      <c r="H136" s="42"/>
      <c r="I136" s="10"/>
      <c r="J136" s="42"/>
      <c r="K136" s="72"/>
      <c r="L136" s="72"/>
      <c r="M136" s="72"/>
      <c r="N136" s="72">
        <f t="shared" si="57"/>
        <v>0</v>
      </c>
      <c r="O136" s="72">
        <f t="shared" si="58"/>
        <v>0</v>
      </c>
      <c r="P136" s="72"/>
      <c r="Q136" s="72"/>
      <c r="R136" s="72">
        <f t="shared" si="59"/>
        <v>0</v>
      </c>
      <c r="S136" s="72">
        <f t="shared" si="60"/>
        <v>0</v>
      </c>
      <c r="T136" s="72"/>
      <c r="U136" s="72"/>
      <c r="V136" s="72">
        <f t="shared" si="61"/>
        <v>0</v>
      </c>
      <c r="W136" s="72">
        <f t="shared" si="62"/>
        <v>0</v>
      </c>
      <c r="X136" s="72"/>
      <c r="Y136" s="72"/>
      <c r="Z136" s="72"/>
      <c r="AA136" s="72"/>
      <c r="AB136" s="72"/>
      <c r="AC136" s="72">
        <f t="shared" si="52"/>
        <v>0</v>
      </c>
      <c r="AD136" s="72">
        <f t="shared" si="53"/>
        <v>0</v>
      </c>
      <c r="AE136" s="72">
        <f t="shared" si="54"/>
        <v>0</v>
      </c>
      <c r="AF136" s="225">
        <f t="shared" si="63"/>
        <v>0</v>
      </c>
      <c r="AG136" s="225">
        <f t="shared" si="64"/>
        <v>0</v>
      </c>
      <c r="AH136" s="225">
        <f t="shared" si="65"/>
        <v>0</v>
      </c>
      <c r="AI136" s="225">
        <f t="shared" si="66"/>
        <v>0</v>
      </c>
      <c r="AJ136" s="225">
        <f t="shared" si="67"/>
        <v>0</v>
      </c>
      <c r="AK136" s="225">
        <f t="shared" si="68"/>
        <v>0</v>
      </c>
      <c r="AL136" s="72"/>
      <c r="AM136" s="72"/>
      <c r="AN136" s="76"/>
      <c r="AO136" s="79"/>
      <c r="AP136" s="18"/>
      <c r="AQ136" s="18"/>
      <c r="AR136" s="18"/>
      <c r="AS136" s="18"/>
      <c r="AT136" s="18"/>
      <c r="AU136" s="18"/>
      <c r="AV136" s="18"/>
      <c r="AW136" s="18"/>
      <c r="AX136" s="18"/>
      <c r="AY136" s="18"/>
      <c r="AZ136" s="18"/>
    </row>
    <row r="137" spans="1:52" s="19" customFormat="1" ht="13.5" hidden="1" customHeight="1" x14ac:dyDescent="0.25">
      <c r="A137" s="31">
        <v>0</v>
      </c>
      <c r="B137" s="10" t="s">
        <v>147</v>
      </c>
      <c r="C137" s="21" t="s">
        <v>30</v>
      </c>
      <c r="D137" s="44">
        <f>+D138+D141</f>
        <v>0</v>
      </c>
      <c r="E137" s="44">
        <f>+E138+E141</f>
        <v>0</v>
      </c>
      <c r="F137" s="44">
        <f t="shared" ref="F137:I137" si="94">+F138+F141</f>
        <v>0</v>
      </c>
      <c r="G137" s="44">
        <f t="shared" si="94"/>
        <v>0</v>
      </c>
      <c r="H137" s="42">
        <v>0</v>
      </c>
      <c r="I137" s="10">
        <f t="shared" si="94"/>
        <v>0</v>
      </c>
      <c r="J137" s="42">
        <v>0</v>
      </c>
      <c r="K137" s="72">
        <f t="shared" ref="K137:AM137" si="95">+K138+K141</f>
        <v>0</v>
      </c>
      <c r="L137" s="72">
        <f>+L138+L141</f>
        <v>0</v>
      </c>
      <c r="M137" s="72">
        <f t="shared" si="95"/>
        <v>0</v>
      </c>
      <c r="N137" s="72">
        <f t="shared" si="57"/>
        <v>0</v>
      </c>
      <c r="O137" s="72">
        <f t="shared" si="58"/>
        <v>0</v>
      </c>
      <c r="P137" s="72">
        <v>0</v>
      </c>
      <c r="Q137" s="72">
        <f t="shared" si="95"/>
        <v>0</v>
      </c>
      <c r="R137" s="72">
        <f t="shared" si="59"/>
        <v>0</v>
      </c>
      <c r="S137" s="72">
        <f t="shared" si="60"/>
        <v>0</v>
      </c>
      <c r="T137" s="72">
        <v>0</v>
      </c>
      <c r="U137" s="72">
        <f t="shared" si="95"/>
        <v>0</v>
      </c>
      <c r="V137" s="72">
        <f t="shared" si="61"/>
        <v>0</v>
      </c>
      <c r="W137" s="72">
        <f t="shared" si="62"/>
        <v>0</v>
      </c>
      <c r="X137" s="72">
        <v>0</v>
      </c>
      <c r="Y137" s="72">
        <f t="shared" si="95"/>
        <v>0</v>
      </c>
      <c r="Z137" s="72">
        <f t="shared" si="95"/>
        <v>0</v>
      </c>
      <c r="AA137" s="72">
        <f t="shared" si="95"/>
        <v>0</v>
      </c>
      <c r="AB137" s="72">
        <f t="shared" si="95"/>
        <v>0</v>
      </c>
      <c r="AC137" s="72">
        <f t="shared" ref="AC137:AC200" si="96">N137</f>
        <v>0</v>
      </c>
      <c r="AD137" s="72">
        <f t="shared" ref="AD137:AD200" si="97">O137</f>
        <v>0</v>
      </c>
      <c r="AE137" s="72">
        <f t="shared" ref="AE137:AE200" si="98">P137</f>
        <v>0</v>
      </c>
      <c r="AF137" s="225">
        <f t="shared" si="63"/>
        <v>0</v>
      </c>
      <c r="AG137" s="225">
        <f t="shared" si="64"/>
        <v>0</v>
      </c>
      <c r="AH137" s="225">
        <f t="shared" si="65"/>
        <v>0</v>
      </c>
      <c r="AI137" s="225">
        <f t="shared" si="66"/>
        <v>0</v>
      </c>
      <c r="AJ137" s="225">
        <f t="shared" si="67"/>
        <v>0</v>
      </c>
      <c r="AK137" s="225">
        <f t="shared" si="68"/>
        <v>0</v>
      </c>
      <c r="AL137" s="72">
        <f t="shared" si="95"/>
        <v>0</v>
      </c>
      <c r="AM137" s="72">
        <f t="shared" si="95"/>
        <v>0</v>
      </c>
      <c r="AN137" s="76">
        <f>+AN138+AN141</f>
        <v>0</v>
      </c>
      <c r="AO137" s="79"/>
      <c r="AP137" s="18"/>
      <c r="AQ137" s="18"/>
      <c r="AR137" s="18"/>
      <c r="AS137" s="18"/>
      <c r="AT137" s="18"/>
      <c r="AU137" s="18"/>
      <c r="AV137" s="18"/>
      <c r="AW137" s="18"/>
      <c r="AX137" s="18"/>
      <c r="AY137" s="18"/>
      <c r="AZ137" s="18"/>
    </row>
    <row r="138" spans="1:52" s="19" customFormat="1" ht="27" hidden="1" customHeight="1" x14ac:dyDescent="0.25">
      <c r="A138" s="31">
        <v>0</v>
      </c>
      <c r="B138" s="10" t="s">
        <v>148</v>
      </c>
      <c r="C138" s="21" t="s">
        <v>30</v>
      </c>
      <c r="D138" s="44">
        <f>+D139+D140</f>
        <v>0</v>
      </c>
      <c r="E138" s="44">
        <f>+E139+E140</f>
        <v>0</v>
      </c>
      <c r="F138" s="44">
        <f t="shared" ref="F138:I138" si="99">+F139+F140</f>
        <v>0</v>
      </c>
      <c r="G138" s="44">
        <f t="shared" si="99"/>
        <v>0</v>
      </c>
      <c r="H138" s="42">
        <v>0</v>
      </c>
      <c r="I138" s="10">
        <f t="shared" si="99"/>
        <v>0</v>
      </c>
      <c r="J138" s="42">
        <v>0</v>
      </c>
      <c r="K138" s="72">
        <f t="shared" ref="K138:AM138" si="100">+K139+K140</f>
        <v>0</v>
      </c>
      <c r="L138" s="72">
        <f>+L139+L140</f>
        <v>0</v>
      </c>
      <c r="M138" s="72">
        <f t="shared" si="100"/>
        <v>0</v>
      </c>
      <c r="N138" s="72">
        <f t="shared" si="57"/>
        <v>0</v>
      </c>
      <c r="O138" s="72">
        <f t="shared" si="58"/>
        <v>0</v>
      </c>
      <c r="P138" s="72">
        <v>0</v>
      </c>
      <c r="Q138" s="72">
        <f t="shared" si="100"/>
        <v>0</v>
      </c>
      <c r="R138" s="72">
        <f t="shared" si="59"/>
        <v>0</v>
      </c>
      <c r="S138" s="72">
        <f t="shared" si="60"/>
        <v>0</v>
      </c>
      <c r="T138" s="72">
        <v>0</v>
      </c>
      <c r="U138" s="72">
        <f t="shared" si="100"/>
        <v>0</v>
      </c>
      <c r="V138" s="72">
        <f t="shared" si="61"/>
        <v>0</v>
      </c>
      <c r="W138" s="72">
        <f t="shared" si="62"/>
        <v>0</v>
      </c>
      <c r="X138" s="72">
        <v>0</v>
      </c>
      <c r="Y138" s="72">
        <f t="shared" si="100"/>
        <v>0</v>
      </c>
      <c r="Z138" s="72">
        <f t="shared" si="100"/>
        <v>0</v>
      </c>
      <c r="AA138" s="72">
        <f t="shared" si="100"/>
        <v>0</v>
      </c>
      <c r="AB138" s="72">
        <f t="shared" si="100"/>
        <v>0</v>
      </c>
      <c r="AC138" s="72">
        <f t="shared" si="96"/>
        <v>0</v>
      </c>
      <c r="AD138" s="72">
        <f t="shared" si="97"/>
        <v>0</v>
      </c>
      <c r="AE138" s="72">
        <f t="shared" si="98"/>
        <v>0</v>
      </c>
      <c r="AF138" s="225">
        <f t="shared" si="63"/>
        <v>0</v>
      </c>
      <c r="AG138" s="225">
        <f t="shared" si="64"/>
        <v>0</v>
      </c>
      <c r="AH138" s="225">
        <f t="shared" si="65"/>
        <v>0</v>
      </c>
      <c r="AI138" s="225">
        <f t="shared" si="66"/>
        <v>0</v>
      </c>
      <c r="AJ138" s="225">
        <f t="shared" si="67"/>
        <v>0</v>
      </c>
      <c r="AK138" s="225">
        <f t="shared" si="68"/>
        <v>0</v>
      </c>
      <c r="AL138" s="72">
        <f t="shared" si="100"/>
        <v>0</v>
      </c>
      <c r="AM138" s="72">
        <f t="shared" si="100"/>
        <v>0</v>
      </c>
      <c r="AN138" s="76">
        <f>+AN139+AN140</f>
        <v>0</v>
      </c>
      <c r="AO138" s="79"/>
      <c r="AP138" s="18"/>
      <c r="AQ138" s="18"/>
      <c r="AR138" s="18"/>
      <c r="AS138" s="18"/>
      <c r="AT138" s="18"/>
      <c r="AU138" s="18"/>
      <c r="AV138" s="18"/>
      <c r="AW138" s="18"/>
      <c r="AX138" s="18"/>
      <c r="AY138" s="18"/>
      <c r="AZ138" s="18"/>
    </row>
    <row r="139" spans="1:52" s="19" customFormat="1" ht="27" hidden="1" customHeight="1" x14ac:dyDescent="0.25">
      <c r="A139" s="31">
        <v>4511</v>
      </c>
      <c r="B139" s="10" t="s">
        <v>149</v>
      </c>
      <c r="C139" s="21" t="s">
        <v>30</v>
      </c>
      <c r="D139" s="44"/>
      <c r="E139" s="44"/>
      <c r="F139" s="44"/>
      <c r="G139" s="44"/>
      <c r="H139" s="42"/>
      <c r="I139" s="10"/>
      <c r="J139" s="42"/>
      <c r="K139" s="72"/>
      <c r="L139" s="72"/>
      <c r="M139" s="72"/>
      <c r="N139" s="72">
        <f t="shared" si="57"/>
        <v>0</v>
      </c>
      <c r="O139" s="72">
        <f t="shared" si="58"/>
        <v>0</v>
      </c>
      <c r="P139" s="72"/>
      <c r="Q139" s="72"/>
      <c r="R139" s="72">
        <f t="shared" si="59"/>
        <v>0</v>
      </c>
      <c r="S139" s="72">
        <f t="shared" si="60"/>
        <v>0</v>
      </c>
      <c r="T139" s="72"/>
      <c r="U139" s="72"/>
      <c r="V139" s="72">
        <f t="shared" si="61"/>
        <v>0</v>
      </c>
      <c r="W139" s="72">
        <f t="shared" si="62"/>
        <v>0</v>
      </c>
      <c r="X139" s="72"/>
      <c r="Y139" s="72"/>
      <c r="Z139" s="72"/>
      <c r="AA139" s="72"/>
      <c r="AB139" s="72"/>
      <c r="AC139" s="72">
        <f t="shared" si="96"/>
        <v>0</v>
      </c>
      <c r="AD139" s="72">
        <f t="shared" si="97"/>
        <v>0</v>
      </c>
      <c r="AE139" s="72">
        <f t="shared" si="98"/>
        <v>0</v>
      </c>
      <c r="AF139" s="225">
        <f t="shared" si="63"/>
        <v>0</v>
      </c>
      <c r="AG139" s="225">
        <f t="shared" si="64"/>
        <v>0</v>
      </c>
      <c r="AH139" s="225">
        <f t="shared" si="65"/>
        <v>0</v>
      </c>
      <c r="AI139" s="225">
        <f t="shared" si="66"/>
        <v>0</v>
      </c>
      <c r="AJ139" s="225">
        <f t="shared" si="67"/>
        <v>0</v>
      </c>
      <c r="AK139" s="225">
        <f t="shared" si="68"/>
        <v>0</v>
      </c>
      <c r="AL139" s="72"/>
      <c r="AM139" s="72"/>
      <c r="AN139" s="76"/>
      <c r="AO139" s="79"/>
      <c r="AP139" s="18"/>
      <c r="AQ139" s="18"/>
      <c r="AR139" s="18"/>
      <c r="AS139" s="18"/>
      <c r="AT139" s="18"/>
      <c r="AU139" s="18"/>
      <c r="AV139" s="18"/>
      <c r="AW139" s="18"/>
      <c r="AX139" s="18"/>
      <c r="AY139" s="18"/>
      <c r="AZ139" s="18"/>
    </row>
    <row r="140" spans="1:52" s="19" customFormat="1" ht="27" hidden="1" customHeight="1" x14ac:dyDescent="0.25">
      <c r="A140" s="31">
        <v>4512</v>
      </c>
      <c r="B140" s="10" t="s">
        <v>150</v>
      </c>
      <c r="C140" s="21" t="s">
        <v>30</v>
      </c>
      <c r="D140" s="44"/>
      <c r="E140" s="44"/>
      <c r="F140" s="44"/>
      <c r="G140" s="44"/>
      <c r="H140" s="42"/>
      <c r="I140" s="10"/>
      <c r="J140" s="42"/>
      <c r="K140" s="72"/>
      <c r="L140" s="72"/>
      <c r="M140" s="72"/>
      <c r="N140" s="72">
        <f t="shared" si="57"/>
        <v>0</v>
      </c>
      <c r="O140" s="72">
        <f t="shared" si="58"/>
        <v>0</v>
      </c>
      <c r="P140" s="72"/>
      <c r="Q140" s="72"/>
      <c r="R140" s="72">
        <f t="shared" si="59"/>
        <v>0</v>
      </c>
      <c r="S140" s="72">
        <f t="shared" si="60"/>
        <v>0</v>
      </c>
      <c r="T140" s="72"/>
      <c r="U140" s="72"/>
      <c r="V140" s="72">
        <f t="shared" si="61"/>
        <v>0</v>
      </c>
      <c r="W140" s="72">
        <f t="shared" si="62"/>
        <v>0</v>
      </c>
      <c r="X140" s="72"/>
      <c r="Y140" s="72"/>
      <c r="Z140" s="72"/>
      <c r="AA140" s="72"/>
      <c r="AB140" s="72"/>
      <c r="AC140" s="72">
        <f t="shared" si="96"/>
        <v>0</v>
      </c>
      <c r="AD140" s="72">
        <f t="shared" si="97"/>
        <v>0</v>
      </c>
      <c r="AE140" s="72">
        <f t="shared" si="98"/>
        <v>0</v>
      </c>
      <c r="AF140" s="225">
        <f t="shared" si="63"/>
        <v>0</v>
      </c>
      <c r="AG140" s="225">
        <f t="shared" si="64"/>
        <v>0</v>
      </c>
      <c r="AH140" s="225">
        <f t="shared" si="65"/>
        <v>0</v>
      </c>
      <c r="AI140" s="225">
        <f t="shared" si="66"/>
        <v>0</v>
      </c>
      <c r="AJ140" s="225">
        <f t="shared" si="67"/>
        <v>0</v>
      </c>
      <c r="AK140" s="225">
        <f t="shared" si="68"/>
        <v>0</v>
      </c>
      <c r="AL140" s="72"/>
      <c r="AM140" s="72"/>
      <c r="AN140" s="76"/>
      <c r="AO140" s="79"/>
      <c r="AP140" s="18"/>
      <c r="AQ140" s="18"/>
      <c r="AR140" s="18"/>
      <c r="AS140" s="18"/>
      <c r="AT140" s="18"/>
      <c r="AU140" s="18"/>
      <c r="AV140" s="18"/>
      <c r="AW140" s="18"/>
      <c r="AX140" s="18"/>
      <c r="AY140" s="18"/>
      <c r="AZ140" s="18"/>
    </row>
    <row r="141" spans="1:52" s="19" customFormat="1" ht="27" hidden="1" customHeight="1" x14ac:dyDescent="0.25">
      <c r="A141" s="31">
        <v>0</v>
      </c>
      <c r="B141" s="10" t="s">
        <v>151</v>
      </c>
      <c r="C141" s="21" t="s">
        <v>30</v>
      </c>
      <c r="D141" s="44">
        <f>+D142+D143</f>
        <v>0</v>
      </c>
      <c r="E141" s="44">
        <f>+E142+E143</f>
        <v>0</v>
      </c>
      <c r="F141" s="44">
        <f t="shared" ref="F141:I141" si="101">+F142+F143</f>
        <v>0</v>
      </c>
      <c r="G141" s="44">
        <f t="shared" si="101"/>
        <v>0</v>
      </c>
      <c r="H141" s="42">
        <v>0</v>
      </c>
      <c r="I141" s="10">
        <f t="shared" si="101"/>
        <v>0</v>
      </c>
      <c r="J141" s="42">
        <v>0</v>
      </c>
      <c r="K141" s="72">
        <f t="shared" ref="K141:AM141" si="102">+K142+K143</f>
        <v>0</v>
      </c>
      <c r="L141" s="72">
        <f>+L142+L143</f>
        <v>0</v>
      </c>
      <c r="M141" s="72">
        <f t="shared" si="102"/>
        <v>0</v>
      </c>
      <c r="N141" s="72">
        <f t="shared" si="57"/>
        <v>0</v>
      </c>
      <c r="O141" s="72">
        <f t="shared" si="58"/>
        <v>0</v>
      </c>
      <c r="P141" s="72">
        <v>0</v>
      </c>
      <c r="Q141" s="72">
        <f t="shared" si="102"/>
        <v>0</v>
      </c>
      <c r="R141" s="72">
        <f t="shared" si="59"/>
        <v>0</v>
      </c>
      <c r="S141" s="72">
        <f t="shared" si="60"/>
        <v>0</v>
      </c>
      <c r="T141" s="72">
        <v>0</v>
      </c>
      <c r="U141" s="72">
        <f t="shared" si="102"/>
        <v>0</v>
      </c>
      <c r="V141" s="72">
        <f t="shared" si="61"/>
        <v>0</v>
      </c>
      <c r="W141" s="72">
        <f t="shared" si="62"/>
        <v>0</v>
      </c>
      <c r="X141" s="72">
        <v>0</v>
      </c>
      <c r="Y141" s="72">
        <f t="shared" si="102"/>
        <v>0</v>
      </c>
      <c r="Z141" s="72">
        <f t="shared" si="102"/>
        <v>0</v>
      </c>
      <c r="AA141" s="72">
        <f t="shared" si="102"/>
        <v>0</v>
      </c>
      <c r="AB141" s="72">
        <f t="shared" si="102"/>
        <v>0</v>
      </c>
      <c r="AC141" s="72">
        <f t="shared" si="96"/>
        <v>0</v>
      </c>
      <c r="AD141" s="72">
        <f t="shared" si="97"/>
        <v>0</v>
      </c>
      <c r="AE141" s="72">
        <f t="shared" si="98"/>
        <v>0</v>
      </c>
      <c r="AF141" s="225">
        <f t="shared" si="63"/>
        <v>0</v>
      </c>
      <c r="AG141" s="225">
        <f t="shared" si="64"/>
        <v>0</v>
      </c>
      <c r="AH141" s="225">
        <f t="shared" si="65"/>
        <v>0</v>
      </c>
      <c r="AI141" s="225">
        <f t="shared" si="66"/>
        <v>0</v>
      </c>
      <c r="AJ141" s="225">
        <f t="shared" si="67"/>
        <v>0</v>
      </c>
      <c r="AK141" s="225">
        <f t="shared" si="68"/>
        <v>0</v>
      </c>
      <c r="AL141" s="72">
        <f t="shared" si="102"/>
        <v>0</v>
      </c>
      <c r="AM141" s="72">
        <f t="shared" si="102"/>
        <v>0</v>
      </c>
      <c r="AN141" s="76">
        <f>+AN142+AN143</f>
        <v>0</v>
      </c>
      <c r="AO141" s="79"/>
      <c r="AP141" s="18"/>
      <c r="AQ141" s="18"/>
      <c r="AR141" s="18"/>
      <c r="AS141" s="18"/>
      <c r="AT141" s="18"/>
      <c r="AU141" s="18"/>
      <c r="AV141" s="18"/>
      <c r="AW141" s="18"/>
      <c r="AX141" s="18"/>
      <c r="AY141" s="18"/>
      <c r="AZ141" s="18"/>
    </row>
    <row r="142" spans="1:52" s="19" customFormat="1" ht="27" hidden="1" customHeight="1" x14ac:dyDescent="0.25">
      <c r="A142" s="31">
        <v>4521</v>
      </c>
      <c r="B142" s="10" t="s">
        <v>152</v>
      </c>
      <c r="C142" s="21" t="s">
        <v>30</v>
      </c>
      <c r="D142" s="44"/>
      <c r="E142" s="44"/>
      <c r="F142" s="44"/>
      <c r="G142" s="44"/>
      <c r="H142" s="42"/>
      <c r="I142" s="10"/>
      <c r="J142" s="42"/>
      <c r="K142" s="72"/>
      <c r="L142" s="72"/>
      <c r="M142" s="72"/>
      <c r="N142" s="72">
        <f t="shared" si="57"/>
        <v>0</v>
      </c>
      <c r="O142" s="72">
        <f t="shared" si="58"/>
        <v>0</v>
      </c>
      <c r="P142" s="72"/>
      <c r="Q142" s="72"/>
      <c r="R142" s="72">
        <f t="shared" si="59"/>
        <v>0</v>
      </c>
      <c r="S142" s="72">
        <f t="shared" si="60"/>
        <v>0</v>
      </c>
      <c r="T142" s="72"/>
      <c r="U142" s="72"/>
      <c r="V142" s="72">
        <f t="shared" si="61"/>
        <v>0</v>
      </c>
      <c r="W142" s="72">
        <f t="shared" si="62"/>
        <v>0</v>
      </c>
      <c r="X142" s="72"/>
      <c r="Y142" s="72"/>
      <c r="Z142" s="72"/>
      <c r="AA142" s="72"/>
      <c r="AB142" s="72"/>
      <c r="AC142" s="72">
        <f t="shared" si="96"/>
        <v>0</v>
      </c>
      <c r="AD142" s="72">
        <f t="shared" si="97"/>
        <v>0</v>
      </c>
      <c r="AE142" s="72">
        <f t="shared" si="98"/>
        <v>0</v>
      </c>
      <c r="AF142" s="225">
        <f t="shared" si="63"/>
        <v>0</v>
      </c>
      <c r="AG142" s="225">
        <f t="shared" si="64"/>
        <v>0</v>
      </c>
      <c r="AH142" s="225">
        <f t="shared" si="65"/>
        <v>0</v>
      </c>
      <c r="AI142" s="225">
        <f t="shared" si="66"/>
        <v>0</v>
      </c>
      <c r="AJ142" s="225">
        <f t="shared" si="67"/>
        <v>0</v>
      </c>
      <c r="AK142" s="225">
        <f t="shared" si="68"/>
        <v>0</v>
      </c>
      <c r="AL142" s="72"/>
      <c r="AM142" s="72"/>
      <c r="AN142" s="76"/>
      <c r="AO142" s="79"/>
      <c r="AP142" s="18"/>
      <c r="AQ142" s="18"/>
      <c r="AR142" s="18"/>
      <c r="AS142" s="18"/>
      <c r="AT142" s="18"/>
      <c r="AU142" s="18"/>
      <c r="AV142" s="18"/>
      <c r="AW142" s="18"/>
      <c r="AX142" s="18"/>
      <c r="AY142" s="18"/>
      <c r="AZ142" s="18"/>
    </row>
    <row r="143" spans="1:52" s="19" customFormat="1" ht="27" hidden="1" customHeight="1" x14ac:dyDescent="0.25">
      <c r="A143" s="31">
        <v>4522</v>
      </c>
      <c r="B143" s="10" t="s">
        <v>153</v>
      </c>
      <c r="C143" s="21" t="s">
        <v>30</v>
      </c>
      <c r="D143" s="44"/>
      <c r="E143" s="44"/>
      <c r="F143" s="44"/>
      <c r="G143" s="44"/>
      <c r="H143" s="42"/>
      <c r="I143" s="10"/>
      <c r="J143" s="42"/>
      <c r="K143" s="72"/>
      <c r="L143" s="72"/>
      <c r="M143" s="72"/>
      <c r="N143" s="72">
        <f t="shared" si="57"/>
        <v>0</v>
      </c>
      <c r="O143" s="72">
        <f t="shared" si="58"/>
        <v>0</v>
      </c>
      <c r="P143" s="72"/>
      <c r="Q143" s="72"/>
      <c r="R143" s="72">
        <f t="shared" si="59"/>
        <v>0</v>
      </c>
      <c r="S143" s="72">
        <f t="shared" si="60"/>
        <v>0</v>
      </c>
      <c r="T143" s="72"/>
      <c r="U143" s="72"/>
      <c r="V143" s="72">
        <f t="shared" si="61"/>
        <v>0</v>
      </c>
      <c r="W143" s="72">
        <f t="shared" si="62"/>
        <v>0</v>
      </c>
      <c r="X143" s="72"/>
      <c r="Y143" s="72"/>
      <c r="Z143" s="72"/>
      <c r="AA143" s="72"/>
      <c r="AB143" s="72"/>
      <c r="AC143" s="72">
        <f t="shared" si="96"/>
        <v>0</v>
      </c>
      <c r="AD143" s="72">
        <f t="shared" si="97"/>
        <v>0</v>
      </c>
      <c r="AE143" s="72">
        <f t="shared" si="98"/>
        <v>0</v>
      </c>
      <c r="AF143" s="225">
        <f t="shared" si="63"/>
        <v>0</v>
      </c>
      <c r="AG143" s="225">
        <f t="shared" si="64"/>
        <v>0</v>
      </c>
      <c r="AH143" s="225">
        <f t="shared" si="65"/>
        <v>0</v>
      </c>
      <c r="AI143" s="225">
        <f t="shared" si="66"/>
        <v>0</v>
      </c>
      <c r="AJ143" s="225">
        <f t="shared" si="67"/>
        <v>0</v>
      </c>
      <c r="AK143" s="225">
        <f t="shared" si="68"/>
        <v>0</v>
      </c>
      <c r="AL143" s="72"/>
      <c r="AM143" s="72"/>
      <c r="AN143" s="76"/>
      <c r="AO143" s="79"/>
      <c r="AP143" s="18"/>
      <c r="AQ143" s="18"/>
      <c r="AR143" s="18"/>
      <c r="AS143" s="18"/>
      <c r="AT143" s="18"/>
      <c r="AU143" s="18"/>
      <c r="AV143" s="18"/>
      <c r="AW143" s="18"/>
      <c r="AX143" s="18"/>
      <c r="AY143" s="18"/>
      <c r="AZ143" s="18"/>
    </row>
    <row r="144" spans="1:52" s="19" customFormat="1" ht="13.5" hidden="1" customHeight="1" x14ac:dyDescent="0.25">
      <c r="A144" s="31">
        <v>0</v>
      </c>
      <c r="B144" s="10" t="s">
        <v>154</v>
      </c>
      <c r="C144" s="21" t="s">
        <v>30</v>
      </c>
      <c r="D144" s="44">
        <f>+D145+D148+D151+D160</f>
        <v>0</v>
      </c>
      <c r="E144" s="44">
        <f>+E145+E148+E151+E160</f>
        <v>0</v>
      </c>
      <c r="F144" s="44">
        <f t="shared" ref="F144:I144" si="103">+F145+F148+F151+F160</f>
        <v>0</v>
      </c>
      <c r="G144" s="44">
        <f t="shared" si="103"/>
        <v>0</v>
      </c>
      <c r="H144" s="42">
        <v>0</v>
      </c>
      <c r="I144" s="10">
        <f t="shared" si="103"/>
        <v>0</v>
      </c>
      <c r="J144" s="42">
        <v>0</v>
      </c>
      <c r="K144" s="72">
        <f t="shared" ref="K144:AM144" si="104">+K145+K148+K151+K160</f>
        <v>0</v>
      </c>
      <c r="L144" s="72">
        <f>+L145+L148+L151+L160</f>
        <v>0</v>
      </c>
      <c r="M144" s="72">
        <f t="shared" si="104"/>
        <v>0</v>
      </c>
      <c r="N144" s="72">
        <f t="shared" si="57"/>
        <v>0</v>
      </c>
      <c r="O144" s="72">
        <f t="shared" si="58"/>
        <v>0</v>
      </c>
      <c r="P144" s="72">
        <v>0</v>
      </c>
      <c r="Q144" s="72">
        <f t="shared" si="104"/>
        <v>0</v>
      </c>
      <c r="R144" s="72">
        <f t="shared" si="59"/>
        <v>0</v>
      </c>
      <c r="S144" s="72">
        <f t="shared" si="60"/>
        <v>0</v>
      </c>
      <c r="T144" s="72">
        <v>0</v>
      </c>
      <c r="U144" s="72">
        <f t="shared" si="104"/>
        <v>0</v>
      </c>
      <c r="V144" s="72">
        <f t="shared" si="61"/>
        <v>0</v>
      </c>
      <c r="W144" s="72">
        <f t="shared" si="62"/>
        <v>0</v>
      </c>
      <c r="X144" s="72">
        <v>0</v>
      </c>
      <c r="Y144" s="72">
        <f t="shared" si="104"/>
        <v>0</v>
      </c>
      <c r="Z144" s="72">
        <f t="shared" si="104"/>
        <v>0</v>
      </c>
      <c r="AA144" s="72">
        <f t="shared" si="104"/>
        <v>0</v>
      </c>
      <c r="AB144" s="72">
        <f t="shared" si="104"/>
        <v>0</v>
      </c>
      <c r="AC144" s="72">
        <f t="shared" si="96"/>
        <v>0</v>
      </c>
      <c r="AD144" s="72">
        <f t="shared" si="97"/>
        <v>0</v>
      </c>
      <c r="AE144" s="72">
        <f t="shared" si="98"/>
        <v>0</v>
      </c>
      <c r="AF144" s="225">
        <f t="shared" si="63"/>
        <v>0</v>
      </c>
      <c r="AG144" s="225">
        <f t="shared" si="64"/>
        <v>0</v>
      </c>
      <c r="AH144" s="225">
        <f t="shared" si="65"/>
        <v>0</v>
      </c>
      <c r="AI144" s="225">
        <f t="shared" si="66"/>
        <v>0</v>
      </c>
      <c r="AJ144" s="225">
        <f t="shared" si="67"/>
        <v>0</v>
      </c>
      <c r="AK144" s="225">
        <f t="shared" si="68"/>
        <v>0</v>
      </c>
      <c r="AL144" s="72">
        <f t="shared" si="104"/>
        <v>0</v>
      </c>
      <c r="AM144" s="72">
        <f t="shared" si="104"/>
        <v>0</v>
      </c>
      <c r="AN144" s="76">
        <f>+AN145+AN148+AN151+AN160</f>
        <v>0</v>
      </c>
      <c r="AO144" s="79"/>
      <c r="AP144" s="18"/>
      <c r="AQ144" s="18"/>
      <c r="AR144" s="18"/>
      <c r="AS144" s="18"/>
      <c r="AT144" s="18"/>
      <c r="AU144" s="18"/>
      <c r="AV144" s="18"/>
      <c r="AW144" s="18"/>
      <c r="AX144" s="18"/>
      <c r="AY144" s="18"/>
      <c r="AZ144" s="18"/>
    </row>
    <row r="145" spans="1:52" s="19" customFormat="1" ht="27" hidden="1" customHeight="1" x14ac:dyDescent="0.25">
      <c r="A145" s="31">
        <v>0</v>
      </c>
      <c r="B145" s="10" t="s">
        <v>155</v>
      </c>
      <c r="C145" s="21" t="s">
        <v>30</v>
      </c>
      <c r="D145" s="44">
        <f>+D146+D147</f>
        <v>0</v>
      </c>
      <c r="E145" s="44">
        <f>+E146+E147</f>
        <v>0</v>
      </c>
      <c r="F145" s="44">
        <f t="shared" ref="F145:I145" si="105">+F146+F147</f>
        <v>0</v>
      </c>
      <c r="G145" s="44">
        <f t="shared" si="105"/>
        <v>0</v>
      </c>
      <c r="H145" s="42">
        <v>0</v>
      </c>
      <c r="I145" s="10">
        <f t="shared" si="105"/>
        <v>0</v>
      </c>
      <c r="J145" s="42">
        <v>0</v>
      </c>
      <c r="K145" s="72">
        <f t="shared" ref="K145:AM145" si="106">+K146+K147</f>
        <v>0</v>
      </c>
      <c r="L145" s="72">
        <f>+L146+L147</f>
        <v>0</v>
      </c>
      <c r="M145" s="72">
        <f t="shared" si="106"/>
        <v>0</v>
      </c>
      <c r="N145" s="72">
        <f t="shared" si="57"/>
        <v>0</v>
      </c>
      <c r="O145" s="72">
        <f t="shared" si="58"/>
        <v>0</v>
      </c>
      <c r="P145" s="72">
        <v>0</v>
      </c>
      <c r="Q145" s="72">
        <f t="shared" si="106"/>
        <v>0</v>
      </c>
      <c r="R145" s="72">
        <f t="shared" si="59"/>
        <v>0</v>
      </c>
      <c r="S145" s="72">
        <f t="shared" si="60"/>
        <v>0</v>
      </c>
      <c r="T145" s="72">
        <v>0</v>
      </c>
      <c r="U145" s="72">
        <f t="shared" si="106"/>
        <v>0</v>
      </c>
      <c r="V145" s="72">
        <f t="shared" si="61"/>
        <v>0</v>
      </c>
      <c r="W145" s="72">
        <f t="shared" si="62"/>
        <v>0</v>
      </c>
      <c r="X145" s="72">
        <v>0</v>
      </c>
      <c r="Y145" s="72">
        <f t="shared" si="106"/>
        <v>0</v>
      </c>
      <c r="Z145" s="72">
        <f t="shared" si="106"/>
        <v>0</v>
      </c>
      <c r="AA145" s="72">
        <f t="shared" si="106"/>
        <v>0</v>
      </c>
      <c r="AB145" s="72">
        <f t="shared" si="106"/>
        <v>0</v>
      </c>
      <c r="AC145" s="72">
        <f t="shared" si="96"/>
        <v>0</v>
      </c>
      <c r="AD145" s="72">
        <f t="shared" si="97"/>
        <v>0</v>
      </c>
      <c r="AE145" s="72">
        <f t="shared" si="98"/>
        <v>0</v>
      </c>
      <c r="AF145" s="225">
        <f t="shared" si="63"/>
        <v>0</v>
      </c>
      <c r="AG145" s="225">
        <f t="shared" si="64"/>
        <v>0</v>
      </c>
      <c r="AH145" s="225">
        <f t="shared" si="65"/>
        <v>0</v>
      </c>
      <c r="AI145" s="225">
        <f t="shared" si="66"/>
        <v>0</v>
      </c>
      <c r="AJ145" s="225">
        <f t="shared" si="67"/>
        <v>0</v>
      </c>
      <c r="AK145" s="225">
        <f t="shared" si="68"/>
        <v>0</v>
      </c>
      <c r="AL145" s="72">
        <f t="shared" si="106"/>
        <v>0</v>
      </c>
      <c r="AM145" s="72">
        <f t="shared" si="106"/>
        <v>0</v>
      </c>
      <c r="AN145" s="76">
        <f>+AN146+AN147</f>
        <v>0</v>
      </c>
      <c r="AO145" s="79"/>
      <c r="AP145" s="18"/>
      <c r="AQ145" s="18"/>
      <c r="AR145" s="18"/>
      <c r="AS145" s="18"/>
      <c r="AT145" s="18"/>
      <c r="AU145" s="18"/>
      <c r="AV145" s="18"/>
      <c r="AW145" s="18"/>
      <c r="AX145" s="18"/>
      <c r="AY145" s="18"/>
      <c r="AZ145" s="18"/>
    </row>
    <row r="146" spans="1:52" s="19" customFormat="1" ht="27" hidden="1" customHeight="1" x14ac:dyDescent="0.25">
      <c r="A146" s="31">
        <v>4611</v>
      </c>
      <c r="B146" s="10" t="s">
        <v>156</v>
      </c>
      <c r="C146" s="21" t="s">
        <v>30</v>
      </c>
      <c r="D146" s="44"/>
      <c r="E146" s="44"/>
      <c r="F146" s="44"/>
      <c r="G146" s="44"/>
      <c r="H146" s="42"/>
      <c r="I146" s="10"/>
      <c r="J146" s="42"/>
      <c r="K146" s="72"/>
      <c r="L146" s="72"/>
      <c r="M146" s="72"/>
      <c r="N146" s="72">
        <f t="shared" si="57"/>
        <v>0</v>
      </c>
      <c r="O146" s="72">
        <f t="shared" si="58"/>
        <v>0</v>
      </c>
      <c r="P146" s="72"/>
      <c r="Q146" s="72"/>
      <c r="R146" s="72">
        <f t="shared" si="59"/>
        <v>0</v>
      </c>
      <c r="S146" s="72">
        <f t="shared" si="60"/>
        <v>0</v>
      </c>
      <c r="T146" s="72"/>
      <c r="U146" s="72"/>
      <c r="V146" s="72">
        <f t="shared" si="61"/>
        <v>0</v>
      </c>
      <c r="W146" s="72">
        <f t="shared" si="62"/>
        <v>0</v>
      </c>
      <c r="X146" s="72"/>
      <c r="Y146" s="72"/>
      <c r="Z146" s="72"/>
      <c r="AA146" s="72"/>
      <c r="AB146" s="72"/>
      <c r="AC146" s="72">
        <f t="shared" si="96"/>
        <v>0</v>
      </c>
      <c r="AD146" s="72">
        <f t="shared" si="97"/>
        <v>0</v>
      </c>
      <c r="AE146" s="72">
        <f t="shared" si="98"/>
        <v>0</v>
      </c>
      <c r="AF146" s="225">
        <f t="shared" si="63"/>
        <v>0</v>
      </c>
      <c r="AG146" s="225">
        <f t="shared" si="64"/>
        <v>0</v>
      </c>
      <c r="AH146" s="225">
        <f t="shared" si="65"/>
        <v>0</v>
      </c>
      <c r="AI146" s="225">
        <f t="shared" si="66"/>
        <v>0</v>
      </c>
      <c r="AJ146" s="225">
        <f t="shared" si="67"/>
        <v>0</v>
      </c>
      <c r="AK146" s="225">
        <f t="shared" si="68"/>
        <v>0</v>
      </c>
      <c r="AL146" s="72"/>
      <c r="AM146" s="72"/>
      <c r="AN146" s="76"/>
      <c r="AO146" s="79"/>
      <c r="AP146" s="18"/>
      <c r="AQ146" s="18"/>
      <c r="AR146" s="18"/>
      <c r="AS146" s="18"/>
      <c r="AT146" s="18"/>
      <c r="AU146" s="18"/>
      <c r="AV146" s="18"/>
      <c r="AW146" s="18"/>
      <c r="AX146" s="18"/>
      <c r="AY146" s="18"/>
      <c r="AZ146" s="18"/>
    </row>
    <row r="147" spans="1:52" s="19" customFormat="1" ht="27" hidden="1" customHeight="1" x14ac:dyDescent="0.25">
      <c r="A147" s="31">
        <v>4612</v>
      </c>
      <c r="B147" s="10" t="s">
        <v>157</v>
      </c>
      <c r="C147" s="21" t="s">
        <v>30</v>
      </c>
      <c r="D147" s="44"/>
      <c r="E147" s="44"/>
      <c r="F147" s="44"/>
      <c r="G147" s="44"/>
      <c r="H147" s="42"/>
      <c r="I147" s="10"/>
      <c r="J147" s="42"/>
      <c r="K147" s="72"/>
      <c r="L147" s="72"/>
      <c r="M147" s="72"/>
      <c r="N147" s="72">
        <f t="shared" si="57"/>
        <v>0</v>
      </c>
      <c r="O147" s="72">
        <f t="shared" si="58"/>
        <v>0</v>
      </c>
      <c r="P147" s="72"/>
      <c r="Q147" s="72"/>
      <c r="R147" s="72">
        <f t="shared" si="59"/>
        <v>0</v>
      </c>
      <c r="S147" s="72">
        <f t="shared" si="60"/>
        <v>0</v>
      </c>
      <c r="T147" s="72"/>
      <c r="U147" s="72"/>
      <c r="V147" s="72">
        <f t="shared" si="61"/>
        <v>0</v>
      </c>
      <c r="W147" s="72">
        <f t="shared" si="62"/>
        <v>0</v>
      </c>
      <c r="X147" s="72"/>
      <c r="Y147" s="72"/>
      <c r="Z147" s="72"/>
      <c r="AA147" s="72"/>
      <c r="AB147" s="72"/>
      <c r="AC147" s="72">
        <f t="shared" si="96"/>
        <v>0</v>
      </c>
      <c r="AD147" s="72">
        <f t="shared" si="97"/>
        <v>0</v>
      </c>
      <c r="AE147" s="72">
        <f t="shared" si="98"/>
        <v>0</v>
      </c>
      <c r="AF147" s="225">
        <f t="shared" si="63"/>
        <v>0</v>
      </c>
      <c r="AG147" s="225">
        <f t="shared" si="64"/>
        <v>0</v>
      </c>
      <c r="AH147" s="225">
        <f t="shared" si="65"/>
        <v>0</v>
      </c>
      <c r="AI147" s="225">
        <f t="shared" si="66"/>
        <v>0</v>
      </c>
      <c r="AJ147" s="225">
        <f t="shared" si="67"/>
        <v>0</v>
      </c>
      <c r="AK147" s="225">
        <f t="shared" si="68"/>
        <v>0</v>
      </c>
      <c r="AL147" s="72"/>
      <c r="AM147" s="72"/>
      <c r="AN147" s="76"/>
      <c r="AO147" s="79"/>
      <c r="AP147" s="18"/>
      <c r="AQ147" s="18"/>
      <c r="AR147" s="18"/>
      <c r="AS147" s="18"/>
      <c r="AT147" s="18"/>
      <c r="AU147" s="18"/>
      <c r="AV147" s="18"/>
      <c r="AW147" s="18"/>
      <c r="AX147" s="18"/>
      <c r="AY147" s="18"/>
      <c r="AZ147" s="18"/>
    </row>
    <row r="148" spans="1:52" s="19" customFormat="1" ht="27" hidden="1" customHeight="1" x14ac:dyDescent="0.25">
      <c r="A148" s="31">
        <v>0</v>
      </c>
      <c r="B148" s="10" t="s">
        <v>158</v>
      </c>
      <c r="C148" s="21" t="s">
        <v>30</v>
      </c>
      <c r="D148" s="44">
        <f>+D149+D150</f>
        <v>0</v>
      </c>
      <c r="E148" s="44">
        <f>+E149+E150</f>
        <v>0</v>
      </c>
      <c r="F148" s="44">
        <f t="shared" ref="F148:I148" si="107">+F149+F150</f>
        <v>0</v>
      </c>
      <c r="G148" s="44">
        <f t="shared" si="107"/>
        <v>0</v>
      </c>
      <c r="H148" s="42">
        <v>0</v>
      </c>
      <c r="I148" s="10">
        <f t="shared" si="107"/>
        <v>0</v>
      </c>
      <c r="J148" s="42">
        <v>0</v>
      </c>
      <c r="K148" s="72">
        <f t="shared" ref="K148:AM148" si="108">+K149+K150</f>
        <v>0</v>
      </c>
      <c r="L148" s="72">
        <f>+L149+L150</f>
        <v>0</v>
      </c>
      <c r="M148" s="72">
        <f t="shared" si="108"/>
        <v>0</v>
      </c>
      <c r="N148" s="72">
        <f t="shared" si="57"/>
        <v>0</v>
      </c>
      <c r="O148" s="72">
        <f t="shared" si="58"/>
        <v>0</v>
      </c>
      <c r="P148" s="72">
        <v>0</v>
      </c>
      <c r="Q148" s="72">
        <f t="shared" si="108"/>
        <v>0</v>
      </c>
      <c r="R148" s="72">
        <f t="shared" si="59"/>
        <v>0</v>
      </c>
      <c r="S148" s="72">
        <f t="shared" si="60"/>
        <v>0</v>
      </c>
      <c r="T148" s="72">
        <v>0</v>
      </c>
      <c r="U148" s="72">
        <f t="shared" si="108"/>
        <v>0</v>
      </c>
      <c r="V148" s="72">
        <f t="shared" si="61"/>
        <v>0</v>
      </c>
      <c r="W148" s="72">
        <f t="shared" si="62"/>
        <v>0</v>
      </c>
      <c r="X148" s="72">
        <v>0</v>
      </c>
      <c r="Y148" s="72">
        <f t="shared" si="108"/>
        <v>0</v>
      </c>
      <c r="Z148" s="72">
        <f t="shared" si="108"/>
        <v>0</v>
      </c>
      <c r="AA148" s="72">
        <f t="shared" si="108"/>
        <v>0</v>
      </c>
      <c r="AB148" s="72">
        <f t="shared" si="108"/>
        <v>0</v>
      </c>
      <c r="AC148" s="72">
        <f t="shared" si="96"/>
        <v>0</v>
      </c>
      <c r="AD148" s="72">
        <f t="shared" si="97"/>
        <v>0</v>
      </c>
      <c r="AE148" s="72">
        <f t="shared" si="98"/>
        <v>0</v>
      </c>
      <c r="AF148" s="225">
        <f t="shared" si="63"/>
        <v>0</v>
      </c>
      <c r="AG148" s="225">
        <f t="shared" si="64"/>
        <v>0</v>
      </c>
      <c r="AH148" s="225">
        <f t="shared" si="65"/>
        <v>0</v>
      </c>
      <c r="AI148" s="225">
        <f t="shared" si="66"/>
        <v>0</v>
      </c>
      <c r="AJ148" s="225">
        <f t="shared" si="67"/>
        <v>0</v>
      </c>
      <c r="AK148" s="225">
        <f t="shared" si="68"/>
        <v>0</v>
      </c>
      <c r="AL148" s="72">
        <f t="shared" si="108"/>
        <v>0</v>
      </c>
      <c r="AM148" s="72">
        <f t="shared" si="108"/>
        <v>0</v>
      </c>
      <c r="AN148" s="76">
        <f>+AN149+AN150</f>
        <v>0</v>
      </c>
      <c r="AO148" s="79"/>
      <c r="AP148" s="18"/>
      <c r="AQ148" s="18"/>
      <c r="AR148" s="18"/>
      <c r="AS148" s="18"/>
      <c r="AT148" s="18"/>
      <c r="AU148" s="18"/>
      <c r="AV148" s="18"/>
      <c r="AW148" s="18"/>
      <c r="AX148" s="18"/>
      <c r="AY148" s="18"/>
      <c r="AZ148" s="18"/>
    </row>
    <row r="149" spans="1:52" s="19" customFormat="1" ht="27" hidden="1" customHeight="1" x14ac:dyDescent="0.25">
      <c r="A149" s="31">
        <v>4621</v>
      </c>
      <c r="B149" s="10" t="s">
        <v>159</v>
      </c>
      <c r="C149" s="21" t="s">
        <v>30</v>
      </c>
      <c r="D149" s="44"/>
      <c r="E149" s="44"/>
      <c r="F149" s="44"/>
      <c r="G149" s="44"/>
      <c r="H149" s="42"/>
      <c r="I149" s="10"/>
      <c r="J149" s="42"/>
      <c r="K149" s="72"/>
      <c r="L149" s="72"/>
      <c r="M149" s="72"/>
      <c r="N149" s="72">
        <f t="shared" ref="N149:N206" si="109">P149*0.5</f>
        <v>0</v>
      </c>
      <c r="O149" s="72">
        <f t="shared" ref="O149:O206" si="110">P149-N149</f>
        <v>0</v>
      </c>
      <c r="P149" s="72"/>
      <c r="Q149" s="72"/>
      <c r="R149" s="72">
        <f t="shared" ref="R149:R206" si="111">T149*0.5</f>
        <v>0</v>
      </c>
      <c r="S149" s="72">
        <f t="shared" ref="S149:S206" si="112">T149-R149</f>
        <v>0</v>
      </c>
      <c r="T149" s="72"/>
      <c r="U149" s="72"/>
      <c r="V149" s="72">
        <f t="shared" ref="V149:V206" si="113">X149*0.5</f>
        <v>0</v>
      </c>
      <c r="W149" s="72">
        <f t="shared" ref="W149:W206" si="114">X149-V149</f>
        <v>0</v>
      </c>
      <c r="X149" s="72"/>
      <c r="Y149" s="72"/>
      <c r="Z149" s="72"/>
      <c r="AA149" s="72"/>
      <c r="AB149" s="72"/>
      <c r="AC149" s="72">
        <f t="shared" si="96"/>
        <v>0</v>
      </c>
      <c r="AD149" s="72">
        <f t="shared" si="97"/>
        <v>0</v>
      </c>
      <c r="AE149" s="72">
        <f t="shared" si="98"/>
        <v>0</v>
      </c>
      <c r="AF149" s="225">
        <f t="shared" ref="AF149:AF212" si="115">AE149*0.25</f>
        <v>0</v>
      </c>
      <c r="AG149" s="225">
        <f t="shared" ref="AG149:AG212" si="116">AH149-AF149</f>
        <v>0</v>
      </c>
      <c r="AH149" s="225">
        <f t="shared" ref="AH149:AH212" si="117">AC149</f>
        <v>0</v>
      </c>
      <c r="AI149" s="225">
        <f t="shared" ref="AI149:AI212" si="118">AE149-AJ149</f>
        <v>0</v>
      </c>
      <c r="AJ149" s="225">
        <f t="shared" ref="AJ149:AJ212" si="119">AE149*0.25</f>
        <v>0</v>
      </c>
      <c r="AK149" s="225">
        <f t="shared" ref="AK149:AK212" si="120">AJ149+AI149</f>
        <v>0</v>
      </c>
      <c r="AL149" s="72"/>
      <c r="AM149" s="72"/>
      <c r="AN149" s="76"/>
      <c r="AO149" s="79"/>
      <c r="AP149" s="18"/>
      <c r="AQ149" s="18"/>
      <c r="AR149" s="18"/>
      <c r="AS149" s="18"/>
      <c r="AT149" s="18"/>
      <c r="AU149" s="18"/>
      <c r="AV149" s="18"/>
      <c r="AW149" s="18"/>
      <c r="AX149" s="18"/>
      <c r="AY149" s="18"/>
      <c r="AZ149" s="18"/>
    </row>
    <row r="150" spans="1:52" s="19" customFormat="1" ht="27" hidden="1" customHeight="1" x14ac:dyDescent="0.25">
      <c r="A150" s="31">
        <v>4622</v>
      </c>
      <c r="B150" s="10" t="s">
        <v>160</v>
      </c>
      <c r="C150" s="21" t="s">
        <v>30</v>
      </c>
      <c r="D150" s="44"/>
      <c r="E150" s="44"/>
      <c r="F150" s="44"/>
      <c r="G150" s="44"/>
      <c r="H150" s="42"/>
      <c r="I150" s="10"/>
      <c r="J150" s="42"/>
      <c r="K150" s="72"/>
      <c r="L150" s="72"/>
      <c r="M150" s="72"/>
      <c r="N150" s="72">
        <f t="shared" si="109"/>
        <v>0</v>
      </c>
      <c r="O150" s="72">
        <f t="shared" si="110"/>
        <v>0</v>
      </c>
      <c r="P150" s="72"/>
      <c r="Q150" s="72"/>
      <c r="R150" s="72">
        <f t="shared" si="111"/>
        <v>0</v>
      </c>
      <c r="S150" s="72">
        <f t="shared" si="112"/>
        <v>0</v>
      </c>
      <c r="T150" s="72"/>
      <c r="U150" s="72"/>
      <c r="V150" s="72">
        <f t="shared" si="113"/>
        <v>0</v>
      </c>
      <c r="W150" s="72">
        <f t="shared" si="114"/>
        <v>0</v>
      </c>
      <c r="X150" s="72"/>
      <c r="Y150" s="72"/>
      <c r="Z150" s="72"/>
      <c r="AA150" s="72"/>
      <c r="AB150" s="72"/>
      <c r="AC150" s="72">
        <f t="shared" si="96"/>
        <v>0</v>
      </c>
      <c r="AD150" s="72">
        <f t="shared" si="97"/>
        <v>0</v>
      </c>
      <c r="AE150" s="72">
        <f t="shared" si="98"/>
        <v>0</v>
      </c>
      <c r="AF150" s="225">
        <f t="shared" si="115"/>
        <v>0</v>
      </c>
      <c r="AG150" s="225">
        <f t="shared" si="116"/>
        <v>0</v>
      </c>
      <c r="AH150" s="225">
        <f t="shared" si="117"/>
        <v>0</v>
      </c>
      <c r="AI150" s="225">
        <f t="shared" si="118"/>
        <v>0</v>
      </c>
      <c r="AJ150" s="225">
        <f t="shared" si="119"/>
        <v>0</v>
      </c>
      <c r="AK150" s="225">
        <f t="shared" si="120"/>
        <v>0</v>
      </c>
      <c r="AL150" s="72"/>
      <c r="AM150" s="72"/>
      <c r="AN150" s="76"/>
      <c r="AO150" s="79"/>
      <c r="AP150" s="18"/>
      <c r="AQ150" s="18"/>
      <c r="AR150" s="18"/>
      <c r="AS150" s="18"/>
      <c r="AT150" s="18"/>
      <c r="AU150" s="18"/>
      <c r="AV150" s="18"/>
      <c r="AW150" s="18"/>
      <c r="AX150" s="18"/>
      <c r="AY150" s="18"/>
      <c r="AZ150" s="18"/>
    </row>
    <row r="151" spans="1:52" s="19" customFormat="1" ht="27" hidden="1" customHeight="1" x14ac:dyDescent="0.25">
      <c r="A151" s="31">
        <v>0</v>
      </c>
      <c r="B151" s="10" t="s">
        <v>161</v>
      </c>
      <c r="C151" s="21" t="s">
        <v>30</v>
      </c>
      <c r="D151" s="44">
        <f>D152+D153+D154+D155+D156+D157+D158+D159</f>
        <v>0</v>
      </c>
      <c r="E151" s="44">
        <f>E152+E153+E154+E155+E156+E157+E158+E159</f>
        <v>0</v>
      </c>
      <c r="F151" s="44">
        <f t="shared" ref="F151:I151" si="121">F152+F153+F154+F155+F156+F157+F158+F159</f>
        <v>0</v>
      </c>
      <c r="G151" s="44">
        <f t="shared" si="121"/>
        <v>0</v>
      </c>
      <c r="H151" s="42">
        <v>0</v>
      </c>
      <c r="I151" s="10">
        <f t="shared" si="121"/>
        <v>0</v>
      </c>
      <c r="J151" s="42">
        <v>0</v>
      </c>
      <c r="K151" s="72">
        <f t="shared" ref="K151:AM151" si="122">K152+K153+K154+K155+K156+K157+K158+K159</f>
        <v>0</v>
      </c>
      <c r="L151" s="72">
        <f>L152+L153+L154+L155+L156+L157+L158+L159</f>
        <v>0</v>
      </c>
      <c r="M151" s="72">
        <f t="shared" si="122"/>
        <v>0</v>
      </c>
      <c r="N151" s="72">
        <f t="shared" si="109"/>
        <v>0</v>
      </c>
      <c r="O151" s="72">
        <f t="shared" si="110"/>
        <v>0</v>
      </c>
      <c r="P151" s="72">
        <v>0</v>
      </c>
      <c r="Q151" s="72">
        <f t="shared" si="122"/>
        <v>0</v>
      </c>
      <c r="R151" s="72">
        <f t="shared" si="111"/>
        <v>0</v>
      </c>
      <c r="S151" s="72">
        <f t="shared" si="112"/>
        <v>0</v>
      </c>
      <c r="T151" s="72">
        <v>0</v>
      </c>
      <c r="U151" s="72">
        <f t="shared" si="122"/>
        <v>0</v>
      </c>
      <c r="V151" s="72">
        <f t="shared" si="113"/>
        <v>0</v>
      </c>
      <c r="W151" s="72">
        <f t="shared" si="114"/>
        <v>0</v>
      </c>
      <c r="X151" s="72">
        <v>0</v>
      </c>
      <c r="Y151" s="72">
        <f t="shared" si="122"/>
        <v>0</v>
      </c>
      <c r="Z151" s="72">
        <f t="shared" si="122"/>
        <v>0</v>
      </c>
      <c r="AA151" s="72">
        <f t="shared" si="122"/>
        <v>0</v>
      </c>
      <c r="AB151" s="72">
        <f t="shared" si="122"/>
        <v>0</v>
      </c>
      <c r="AC151" s="72">
        <f t="shared" si="96"/>
        <v>0</v>
      </c>
      <c r="AD151" s="72">
        <f t="shared" si="97"/>
        <v>0</v>
      </c>
      <c r="AE151" s="72">
        <f t="shared" si="98"/>
        <v>0</v>
      </c>
      <c r="AF151" s="225">
        <f t="shared" si="115"/>
        <v>0</v>
      </c>
      <c r="AG151" s="225">
        <f t="shared" si="116"/>
        <v>0</v>
      </c>
      <c r="AH151" s="225">
        <f t="shared" si="117"/>
        <v>0</v>
      </c>
      <c r="AI151" s="225">
        <f t="shared" si="118"/>
        <v>0</v>
      </c>
      <c r="AJ151" s="225">
        <f t="shared" si="119"/>
        <v>0</v>
      </c>
      <c r="AK151" s="225">
        <f t="shared" si="120"/>
        <v>0</v>
      </c>
      <c r="AL151" s="72">
        <f t="shared" si="122"/>
        <v>0</v>
      </c>
      <c r="AM151" s="72">
        <f t="shared" si="122"/>
        <v>0</v>
      </c>
      <c r="AN151" s="76">
        <f>AN152+AN153+AN154+AN155+AN156+AN157+AN158+AN159</f>
        <v>0</v>
      </c>
      <c r="AO151" s="79"/>
      <c r="AP151" s="18"/>
      <c r="AQ151" s="18"/>
      <c r="AR151" s="18"/>
      <c r="AS151" s="18"/>
      <c r="AT151" s="18"/>
      <c r="AU151" s="18"/>
      <c r="AV151" s="18"/>
      <c r="AW151" s="18"/>
      <c r="AX151" s="18"/>
      <c r="AY151" s="18"/>
      <c r="AZ151" s="18"/>
    </row>
    <row r="152" spans="1:52" s="19" customFormat="1" ht="27" hidden="1" customHeight="1" x14ac:dyDescent="0.25">
      <c r="A152" s="31">
        <v>4631</v>
      </c>
      <c r="B152" s="10" t="s">
        <v>162</v>
      </c>
      <c r="C152" s="21" t="s">
        <v>30</v>
      </c>
      <c r="D152" s="44"/>
      <c r="E152" s="44"/>
      <c r="F152" s="44"/>
      <c r="G152" s="44"/>
      <c r="H152" s="42"/>
      <c r="I152" s="10"/>
      <c r="J152" s="42"/>
      <c r="K152" s="72"/>
      <c r="L152" s="72"/>
      <c r="M152" s="72"/>
      <c r="N152" s="72">
        <f t="shared" si="109"/>
        <v>0</v>
      </c>
      <c r="O152" s="72">
        <f t="shared" si="110"/>
        <v>0</v>
      </c>
      <c r="P152" s="72"/>
      <c r="Q152" s="72"/>
      <c r="R152" s="72">
        <f t="shared" si="111"/>
        <v>0</v>
      </c>
      <c r="S152" s="72">
        <f t="shared" si="112"/>
        <v>0</v>
      </c>
      <c r="T152" s="72"/>
      <c r="U152" s="72"/>
      <c r="V152" s="72">
        <f t="shared" si="113"/>
        <v>0</v>
      </c>
      <c r="W152" s="72">
        <f t="shared" si="114"/>
        <v>0</v>
      </c>
      <c r="X152" s="72"/>
      <c r="Y152" s="72"/>
      <c r="Z152" s="72"/>
      <c r="AA152" s="72"/>
      <c r="AB152" s="72"/>
      <c r="AC152" s="72">
        <f t="shared" si="96"/>
        <v>0</v>
      </c>
      <c r="AD152" s="72">
        <f t="shared" si="97"/>
        <v>0</v>
      </c>
      <c r="AE152" s="72">
        <f t="shared" si="98"/>
        <v>0</v>
      </c>
      <c r="AF152" s="225">
        <f t="shared" si="115"/>
        <v>0</v>
      </c>
      <c r="AG152" s="225">
        <f t="shared" si="116"/>
        <v>0</v>
      </c>
      <c r="AH152" s="225">
        <f t="shared" si="117"/>
        <v>0</v>
      </c>
      <c r="AI152" s="225">
        <f t="shared" si="118"/>
        <v>0</v>
      </c>
      <c r="AJ152" s="225">
        <f t="shared" si="119"/>
        <v>0</v>
      </c>
      <c r="AK152" s="225">
        <f t="shared" si="120"/>
        <v>0</v>
      </c>
      <c r="AL152" s="72"/>
      <c r="AM152" s="72"/>
      <c r="AN152" s="76"/>
      <c r="AO152" s="79"/>
      <c r="AP152" s="18"/>
      <c r="AQ152" s="18"/>
      <c r="AR152" s="18"/>
      <c r="AS152" s="18"/>
      <c r="AT152" s="18"/>
      <c r="AU152" s="18"/>
      <c r="AV152" s="18"/>
      <c r="AW152" s="18"/>
      <c r="AX152" s="18"/>
      <c r="AY152" s="18"/>
      <c r="AZ152" s="18"/>
    </row>
    <row r="153" spans="1:52" s="19" customFormat="1" ht="27" hidden="1" customHeight="1" x14ac:dyDescent="0.25">
      <c r="A153" s="31">
        <v>4632</v>
      </c>
      <c r="B153" s="10" t="s">
        <v>163</v>
      </c>
      <c r="C153" s="21" t="s">
        <v>30</v>
      </c>
      <c r="D153" s="44"/>
      <c r="E153" s="44"/>
      <c r="F153" s="44"/>
      <c r="G153" s="44"/>
      <c r="H153" s="42"/>
      <c r="I153" s="10"/>
      <c r="J153" s="42"/>
      <c r="K153" s="72"/>
      <c r="L153" s="72"/>
      <c r="M153" s="72"/>
      <c r="N153" s="72">
        <f t="shared" si="109"/>
        <v>0</v>
      </c>
      <c r="O153" s="72">
        <f t="shared" si="110"/>
        <v>0</v>
      </c>
      <c r="P153" s="72"/>
      <c r="Q153" s="72"/>
      <c r="R153" s="72">
        <f t="shared" si="111"/>
        <v>0</v>
      </c>
      <c r="S153" s="72">
        <f t="shared" si="112"/>
        <v>0</v>
      </c>
      <c r="T153" s="72"/>
      <c r="U153" s="72"/>
      <c r="V153" s="72">
        <f t="shared" si="113"/>
        <v>0</v>
      </c>
      <c r="W153" s="72">
        <f t="shared" si="114"/>
        <v>0</v>
      </c>
      <c r="X153" s="72"/>
      <c r="Y153" s="72"/>
      <c r="Z153" s="72"/>
      <c r="AA153" s="72"/>
      <c r="AB153" s="72"/>
      <c r="AC153" s="72">
        <f t="shared" si="96"/>
        <v>0</v>
      </c>
      <c r="AD153" s="72">
        <f t="shared" si="97"/>
        <v>0</v>
      </c>
      <c r="AE153" s="72">
        <f t="shared" si="98"/>
        <v>0</v>
      </c>
      <c r="AF153" s="225">
        <f t="shared" si="115"/>
        <v>0</v>
      </c>
      <c r="AG153" s="225">
        <f t="shared" si="116"/>
        <v>0</v>
      </c>
      <c r="AH153" s="225">
        <f t="shared" si="117"/>
        <v>0</v>
      </c>
      <c r="AI153" s="225">
        <f t="shared" si="118"/>
        <v>0</v>
      </c>
      <c r="AJ153" s="225">
        <f t="shared" si="119"/>
        <v>0</v>
      </c>
      <c r="AK153" s="225">
        <f t="shared" si="120"/>
        <v>0</v>
      </c>
      <c r="AL153" s="72"/>
      <c r="AM153" s="72"/>
      <c r="AN153" s="76"/>
      <c r="AO153" s="79"/>
      <c r="AP153" s="18"/>
      <c r="AQ153" s="18"/>
      <c r="AR153" s="18"/>
      <c r="AS153" s="18"/>
      <c r="AT153" s="18"/>
      <c r="AU153" s="18"/>
      <c r="AV153" s="18"/>
      <c r="AW153" s="18"/>
      <c r="AX153" s="18"/>
      <c r="AY153" s="18"/>
      <c r="AZ153" s="18"/>
    </row>
    <row r="154" spans="1:52" s="19" customFormat="1" ht="54" hidden="1" customHeight="1" x14ac:dyDescent="0.25">
      <c r="A154" s="31">
        <v>4633</v>
      </c>
      <c r="B154" s="10" t="s">
        <v>164</v>
      </c>
      <c r="C154" s="21" t="s">
        <v>30</v>
      </c>
      <c r="D154" s="44"/>
      <c r="E154" s="44"/>
      <c r="F154" s="44"/>
      <c r="G154" s="44"/>
      <c r="H154" s="42"/>
      <c r="I154" s="10"/>
      <c r="J154" s="42"/>
      <c r="K154" s="72"/>
      <c r="L154" s="72"/>
      <c r="M154" s="72"/>
      <c r="N154" s="72">
        <f t="shared" si="109"/>
        <v>0</v>
      </c>
      <c r="O154" s="72">
        <f t="shared" si="110"/>
        <v>0</v>
      </c>
      <c r="P154" s="72"/>
      <c r="Q154" s="72"/>
      <c r="R154" s="72">
        <f t="shared" si="111"/>
        <v>0</v>
      </c>
      <c r="S154" s="72">
        <f t="shared" si="112"/>
        <v>0</v>
      </c>
      <c r="T154" s="72"/>
      <c r="U154" s="72"/>
      <c r="V154" s="72">
        <f t="shared" si="113"/>
        <v>0</v>
      </c>
      <c r="W154" s="72">
        <f t="shared" si="114"/>
        <v>0</v>
      </c>
      <c r="X154" s="72"/>
      <c r="Y154" s="72"/>
      <c r="Z154" s="72"/>
      <c r="AA154" s="72"/>
      <c r="AB154" s="72"/>
      <c r="AC154" s="72">
        <f t="shared" si="96"/>
        <v>0</v>
      </c>
      <c r="AD154" s="72">
        <f t="shared" si="97"/>
        <v>0</v>
      </c>
      <c r="AE154" s="72">
        <f t="shared" si="98"/>
        <v>0</v>
      </c>
      <c r="AF154" s="225">
        <f t="shared" si="115"/>
        <v>0</v>
      </c>
      <c r="AG154" s="225">
        <f t="shared" si="116"/>
        <v>0</v>
      </c>
      <c r="AH154" s="225">
        <f t="shared" si="117"/>
        <v>0</v>
      </c>
      <c r="AI154" s="225">
        <f t="shared" si="118"/>
        <v>0</v>
      </c>
      <c r="AJ154" s="225">
        <f t="shared" si="119"/>
        <v>0</v>
      </c>
      <c r="AK154" s="225">
        <f t="shared" si="120"/>
        <v>0</v>
      </c>
      <c r="AL154" s="72"/>
      <c r="AM154" s="72"/>
      <c r="AN154" s="76"/>
      <c r="AO154" s="79"/>
      <c r="AP154" s="18"/>
      <c r="AQ154" s="18"/>
      <c r="AR154" s="18"/>
      <c r="AS154" s="18"/>
      <c r="AT154" s="18"/>
      <c r="AU154" s="18"/>
      <c r="AV154" s="18"/>
      <c r="AW154" s="18"/>
      <c r="AX154" s="18"/>
      <c r="AY154" s="18"/>
      <c r="AZ154" s="18"/>
    </row>
    <row r="155" spans="1:52" s="19" customFormat="1" ht="40.5" hidden="1" customHeight="1" x14ac:dyDescent="0.25">
      <c r="A155" s="31">
        <v>4634</v>
      </c>
      <c r="B155" s="10" t="s">
        <v>165</v>
      </c>
      <c r="C155" s="21" t="s">
        <v>30</v>
      </c>
      <c r="D155" s="44"/>
      <c r="E155" s="44"/>
      <c r="F155" s="44"/>
      <c r="G155" s="44"/>
      <c r="H155" s="42"/>
      <c r="I155" s="10"/>
      <c r="J155" s="42"/>
      <c r="K155" s="72"/>
      <c r="L155" s="72"/>
      <c r="M155" s="72"/>
      <c r="N155" s="72">
        <f t="shared" si="109"/>
        <v>0</v>
      </c>
      <c r="O155" s="72">
        <f t="shared" si="110"/>
        <v>0</v>
      </c>
      <c r="P155" s="72"/>
      <c r="Q155" s="72"/>
      <c r="R155" s="72">
        <f t="shared" si="111"/>
        <v>0</v>
      </c>
      <c r="S155" s="72">
        <f t="shared" si="112"/>
        <v>0</v>
      </c>
      <c r="T155" s="72"/>
      <c r="U155" s="72"/>
      <c r="V155" s="72">
        <f t="shared" si="113"/>
        <v>0</v>
      </c>
      <c r="W155" s="72">
        <f t="shared" si="114"/>
        <v>0</v>
      </c>
      <c r="X155" s="72"/>
      <c r="Y155" s="72"/>
      <c r="Z155" s="72"/>
      <c r="AA155" s="72"/>
      <c r="AB155" s="72"/>
      <c r="AC155" s="72">
        <f t="shared" si="96"/>
        <v>0</v>
      </c>
      <c r="AD155" s="72">
        <f t="shared" si="97"/>
        <v>0</v>
      </c>
      <c r="AE155" s="72">
        <f t="shared" si="98"/>
        <v>0</v>
      </c>
      <c r="AF155" s="225">
        <f t="shared" si="115"/>
        <v>0</v>
      </c>
      <c r="AG155" s="225">
        <f t="shared" si="116"/>
        <v>0</v>
      </c>
      <c r="AH155" s="225">
        <f t="shared" si="117"/>
        <v>0</v>
      </c>
      <c r="AI155" s="225">
        <f t="shared" si="118"/>
        <v>0</v>
      </c>
      <c r="AJ155" s="225">
        <f t="shared" si="119"/>
        <v>0</v>
      </c>
      <c r="AK155" s="225">
        <f t="shared" si="120"/>
        <v>0</v>
      </c>
      <c r="AL155" s="72"/>
      <c r="AM155" s="72"/>
      <c r="AN155" s="76"/>
      <c r="AO155" s="79"/>
      <c r="AP155" s="18"/>
      <c r="AQ155" s="18"/>
      <c r="AR155" s="18"/>
      <c r="AS155" s="18"/>
      <c r="AT155" s="18"/>
      <c r="AU155" s="18"/>
      <c r="AV155" s="18"/>
      <c r="AW155" s="18"/>
      <c r="AX155" s="18"/>
      <c r="AY155" s="18"/>
      <c r="AZ155" s="18"/>
    </row>
    <row r="156" spans="1:52" s="19" customFormat="1" ht="27" hidden="1" customHeight="1" x14ac:dyDescent="0.25">
      <c r="A156" s="31">
        <v>4635</v>
      </c>
      <c r="B156" s="10" t="s">
        <v>166</v>
      </c>
      <c r="C156" s="21" t="s">
        <v>30</v>
      </c>
      <c r="D156" s="44"/>
      <c r="E156" s="44"/>
      <c r="F156" s="44"/>
      <c r="G156" s="44"/>
      <c r="H156" s="42"/>
      <c r="I156" s="10"/>
      <c r="J156" s="42"/>
      <c r="K156" s="72"/>
      <c r="L156" s="72"/>
      <c r="M156" s="72"/>
      <c r="N156" s="72">
        <f t="shared" si="109"/>
        <v>0</v>
      </c>
      <c r="O156" s="72">
        <f t="shared" si="110"/>
        <v>0</v>
      </c>
      <c r="P156" s="72"/>
      <c r="Q156" s="72"/>
      <c r="R156" s="72">
        <f t="shared" si="111"/>
        <v>0</v>
      </c>
      <c r="S156" s="72">
        <f t="shared" si="112"/>
        <v>0</v>
      </c>
      <c r="T156" s="72"/>
      <c r="U156" s="72"/>
      <c r="V156" s="72">
        <f t="shared" si="113"/>
        <v>0</v>
      </c>
      <c r="W156" s="72">
        <f t="shared" si="114"/>
        <v>0</v>
      </c>
      <c r="X156" s="72"/>
      <c r="Y156" s="72"/>
      <c r="Z156" s="72"/>
      <c r="AA156" s="72"/>
      <c r="AB156" s="72"/>
      <c r="AC156" s="72">
        <f t="shared" si="96"/>
        <v>0</v>
      </c>
      <c r="AD156" s="72">
        <f t="shared" si="97"/>
        <v>0</v>
      </c>
      <c r="AE156" s="72">
        <f t="shared" si="98"/>
        <v>0</v>
      </c>
      <c r="AF156" s="225">
        <f t="shared" si="115"/>
        <v>0</v>
      </c>
      <c r="AG156" s="225">
        <f t="shared" si="116"/>
        <v>0</v>
      </c>
      <c r="AH156" s="225">
        <f t="shared" si="117"/>
        <v>0</v>
      </c>
      <c r="AI156" s="225">
        <f t="shared" si="118"/>
        <v>0</v>
      </c>
      <c r="AJ156" s="225">
        <f t="shared" si="119"/>
        <v>0</v>
      </c>
      <c r="AK156" s="225">
        <f t="shared" si="120"/>
        <v>0</v>
      </c>
      <c r="AL156" s="72"/>
      <c r="AM156" s="72"/>
      <c r="AN156" s="76"/>
      <c r="AO156" s="79"/>
      <c r="AP156" s="18"/>
      <c r="AQ156" s="18"/>
      <c r="AR156" s="18"/>
      <c r="AS156" s="18"/>
      <c r="AT156" s="18"/>
      <c r="AU156" s="18"/>
      <c r="AV156" s="18"/>
      <c r="AW156" s="18"/>
      <c r="AX156" s="18"/>
      <c r="AY156" s="18"/>
      <c r="AZ156" s="18"/>
    </row>
    <row r="157" spans="1:52" s="19" customFormat="1" ht="40.5" hidden="1" customHeight="1" x14ac:dyDescent="0.25">
      <c r="A157" s="31">
        <v>4637</v>
      </c>
      <c r="B157" s="10" t="s">
        <v>167</v>
      </c>
      <c r="C157" s="21" t="s">
        <v>30</v>
      </c>
      <c r="D157" s="44"/>
      <c r="E157" s="44"/>
      <c r="F157" s="44"/>
      <c r="G157" s="44"/>
      <c r="H157" s="42"/>
      <c r="I157" s="10"/>
      <c r="J157" s="42"/>
      <c r="K157" s="72"/>
      <c r="L157" s="72"/>
      <c r="M157" s="72"/>
      <c r="N157" s="72">
        <f t="shared" si="109"/>
        <v>0</v>
      </c>
      <c r="O157" s="72">
        <f t="shared" si="110"/>
        <v>0</v>
      </c>
      <c r="P157" s="72"/>
      <c r="Q157" s="72"/>
      <c r="R157" s="72">
        <f t="shared" si="111"/>
        <v>0</v>
      </c>
      <c r="S157" s="72">
        <f t="shared" si="112"/>
        <v>0</v>
      </c>
      <c r="T157" s="72"/>
      <c r="U157" s="72"/>
      <c r="V157" s="72">
        <f t="shared" si="113"/>
        <v>0</v>
      </c>
      <c r="W157" s="72">
        <f t="shared" si="114"/>
        <v>0</v>
      </c>
      <c r="X157" s="72"/>
      <c r="Y157" s="72"/>
      <c r="Z157" s="72"/>
      <c r="AA157" s="72"/>
      <c r="AB157" s="72"/>
      <c r="AC157" s="72">
        <f t="shared" si="96"/>
        <v>0</v>
      </c>
      <c r="AD157" s="72">
        <f t="shared" si="97"/>
        <v>0</v>
      </c>
      <c r="AE157" s="72">
        <f t="shared" si="98"/>
        <v>0</v>
      </c>
      <c r="AF157" s="225">
        <f t="shared" si="115"/>
        <v>0</v>
      </c>
      <c r="AG157" s="225">
        <f t="shared" si="116"/>
        <v>0</v>
      </c>
      <c r="AH157" s="225">
        <f t="shared" si="117"/>
        <v>0</v>
      </c>
      <c r="AI157" s="225">
        <f t="shared" si="118"/>
        <v>0</v>
      </c>
      <c r="AJ157" s="225">
        <f t="shared" si="119"/>
        <v>0</v>
      </c>
      <c r="AK157" s="225">
        <f t="shared" si="120"/>
        <v>0</v>
      </c>
      <c r="AL157" s="72"/>
      <c r="AM157" s="72"/>
      <c r="AN157" s="76"/>
      <c r="AO157" s="79"/>
      <c r="AP157" s="18"/>
      <c r="AQ157" s="18"/>
      <c r="AR157" s="18"/>
      <c r="AS157" s="18"/>
      <c r="AT157" s="18"/>
      <c r="AU157" s="18"/>
      <c r="AV157" s="18"/>
      <c r="AW157" s="18"/>
      <c r="AX157" s="18"/>
      <c r="AY157" s="18"/>
      <c r="AZ157" s="18"/>
    </row>
    <row r="158" spans="1:52" s="19" customFormat="1" ht="40.5" hidden="1" customHeight="1" x14ac:dyDescent="0.25">
      <c r="A158" s="31">
        <v>4638</v>
      </c>
      <c r="B158" s="10" t="s">
        <v>168</v>
      </c>
      <c r="C158" s="21" t="s">
        <v>30</v>
      </c>
      <c r="D158" s="44"/>
      <c r="E158" s="44"/>
      <c r="F158" s="44"/>
      <c r="G158" s="44"/>
      <c r="H158" s="42"/>
      <c r="I158" s="10"/>
      <c r="J158" s="42"/>
      <c r="K158" s="72"/>
      <c r="L158" s="72"/>
      <c r="M158" s="72"/>
      <c r="N158" s="72">
        <f t="shared" si="109"/>
        <v>0</v>
      </c>
      <c r="O158" s="72">
        <f t="shared" si="110"/>
        <v>0</v>
      </c>
      <c r="P158" s="72"/>
      <c r="Q158" s="72"/>
      <c r="R158" s="72">
        <f t="shared" si="111"/>
        <v>0</v>
      </c>
      <c r="S158" s="72">
        <f t="shared" si="112"/>
        <v>0</v>
      </c>
      <c r="T158" s="72"/>
      <c r="U158" s="72"/>
      <c r="V158" s="72">
        <f t="shared" si="113"/>
        <v>0</v>
      </c>
      <c r="W158" s="72">
        <f t="shared" si="114"/>
        <v>0</v>
      </c>
      <c r="X158" s="72"/>
      <c r="Y158" s="72"/>
      <c r="Z158" s="72"/>
      <c r="AA158" s="72"/>
      <c r="AB158" s="72"/>
      <c r="AC158" s="72">
        <f t="shared" si="96"/>
        <v>0</v>
      </c>
      <c r="AD158" s="72">
        <f t="shared" si="97"/>
        <v>0</v>
      </c>
      <c r="AE158" s="72">
        <f t="shared" si="98"/>
        <v>0</v>
      </c>
      <c r="AF158" s="225">
        <f t="shared" si="115"/>
        <v>0</v>
      </c>
      <c r="AG158" s="225">
        <f t="shared" si="116"/>
        <v>0</v>
      </c>
      <c r="AH158" s="225">
        <f t="shared" si="117"/>
        <v>0</v>
      </c>
      <c r="AI158" s="225">
        <f t="shared" si="118"/>
        <v>0</v>
      </c>
      <c r="AJ158" s="225">
        <f t="shared" si="119"/>
        <v>0</v>
      </c>
      <c r="AK158" s="225">
        <f t="shared" si="120"/>
        <v>0</v>
      </c>
      <c r="AL158" s="72"/>
      <c r="AM158" s="72"/>
      <c r="AN158" s="76"/>
      <c r="AO158" s="79"/>
      <c r="AP158" s="18"/>
      <c r="AQ158" s="18"/>
      <c r="AR158" s="18"/>
      <c r="AS158" s="18"/>
      <c r="AT158" s="18"/>
      <c r="AU158" s="18"/>
      <c r="AV158" s="18"/>
      <c r="AW158" s="18"/>
      <c r="AX158" s="18"/>
      <c r="AY158" s="18"/>
      <c r="AZ158" s="18"/>
    </row>
    <row r="159" spans="1:52" s="29" customFormat="1" ht="20.45" hidden="1" customHeight="1" x14ac:dyDescent="0.25">
      <c r="A159" s="20">
        <v>4639</v>
      </c>
      <c r="B159" s="27" t="s">
        <v>169</v>
      </c>
      <c r="C159" s="22" t="s">
        <v>30</v>
      </c>
      <c r="D159" s="47"/>
      <c r="E159" s="47"/>
      <c r="F159" s="47"/>
      <c r="G159" s="47"/>
      <c r="H159" s="30"/>
      <c r="I159" s="26"/>
      <c r="J159" s="30"/>
      <c r="K159" s="72"/>
      <c r="L159" s="72"/>
      <c r="M159" s="72"/>
      <c r="N159" s="72">
        <f t="shared" si="109"/>
        <v>0</v>
      </c>
      <c r="O159" s="72">
        <f t="shared" si="110"/>
        <v>0</v>
      </c>
      <c r="P159" s="72"/>
      <c r="Q159" s="72"/>
      <c r="R159" s="72">
        <f t="shared" si="111"/>
        <v>0</v>
      </c>
      <c r="S159" s="72">
        <f t="shared" si="112"/>
        <v>0</v>
      </c>
      <c r="T159" s="72"/>
      <c r="U159" s="72"/>
      <c r="V159" s="72">
        <f t="shared" si="113"/>
        <v>0</v>
      </c>
      <c r="W159" s="72">
        <f t="shared" si="114"/>
        <v>0</v>
      </c>
      <c r="X159" s="72"/>
      <c r="Y159" s="72"/>
      <c r="Z159" s="72"/>
      <c r="AA159" s="72"/>
      <c r="AB159" s="72"/>
      <c r="AC159" s="72">
        <f t="shared" si="96"/>
        <v>0</v>
      </c>
      <c r="AD159" s="72">
        <f t="shared" si="97"/>
        <v>0</v>
      </c>
      <c r="AE159" s="72">
        <f t="shared" si="98"/>
        <v>0</v>
      </c>
      <c r="AF159" s="225">
        <f t="shared" si="115"/>
        <v>0</v>
      </c>
      <c r="AG159" s="225">
        <f t="shared" si="116"/>
        <v>0</v>
      </c>
      <c r="AH159" s="225">
        <f t="shared" si="117"/>
        <v>0</v>
      </c>
      <c r="AI159" s="225">
        <f t="shared" si="118"/>
        <v>0</v>
      </c>
      <c r="AJ159" s="225">
        <f t="shared" si="119"/>
        <v>0</v>
      </c>
      <c r="AK159" s="225">
        <f t="shared" si="120"/>
        <v>0</v>
      </c>
      <c r="AL159" s="72"/>
      <c r="AM159" s="72"/>
      <c r="AN159" s="76"/>
      <c r="AO159" s="79"/>
      <c r="AP159" s="28"/>
      <c r="AQ159" s="28"/>
      <c r="AR159" s="28"/>
      <c r="AS159" s="28"/>
      <c r="AT159" s="28"/>
      <c r="AU159" s="28"/>
      <c r="AV159" s="28"/>
      <c r="AW159" s="28"/>
      <c r="AX159" s="28"/>
      <c r="AY159" s="28"/>
      <c r="AZ159" s="28"/>
    </row>
    <row r="160" spans="1:52" s="19" customFormat="1" ht="27" hidden="1" customHeight="1" x14ac:dyDescent="0.25">
      <c r="A160" s="31">
        <v>0</v>
      </c>
      <c r="B160" s="10" t="s">
        <v>170</v>
      </c>
      <c r="C160" s="21" t="s">
        <v>30</v>
      </c>
      <c r="D160" s="44">
        <f>D161+D162+D163+D164</f>
        <v>0</v>
      </c>
      <c r="E160" s="44">
        <f>E161+E162+E163+E164</f>
        <v>0</v>
      </c>
      <c r="F160" s="44">
        <f t="shared" ref="F160:I160" si="123">F161+F162+F163+F164</f>
        <v>0</v>
      </c>
      <c r="G160" s="44">
        <f t="shared" si="123"/>
        <v>0</v>
      </c>
      <c r="H160" s="42">
        <v>0</v>
      </c>
      <c r="I160" s="10">
        <f t="shared" si="123"/>
        <v>0</v>
      </c>
      <c r="J160" s="42">
        <v>0</v>
      </c>
      <c r="K160" s="72">
        <f t="shared" ref="K160:AM160" si="124">K161+K162+K163+K164</f>
        <v>0</v>
      </c>
      <c r="L160" s="72">
        <f>L161+L162+L163+L164</f>
        <v>0</v>
      </c>
      <c r="M160" s="72">
        <f t="shared" si="124"/>
        <v>0</v>
      </c>
      <c r="N160" s="72">
        <f t="shared" si="109"/>
        <v>0</v>
      </c>
      <c r="O160" s="72">
        <f t="shared" si="110"/>
        <v>0</v>
      </c>
      <c r="P160" s="72">
        <v>0</v>
      </c>
      <c r="Q160" s="72">
        <f t="shared" si="124"/>
        <v>0</v>
      </c>
      <c r="R160" s="72">
        <f t="shared" si="111"/>
        <v>0</v>
      </c>
      <c r="S160" s="72">
        <f t="shared" si="112"/>
        <v>0</v>
      </c>
      <c r="T160" s="72">
        <v>0</v>
      </c>
      <c r="U160" s="72">
        <f t="shared" si="124"/>
        <v>0</v>
      </c>
      <c r="V160" s="72">
        <f t="shared" si="113"/>
        <v>0</v>
      </c>
      <c r="W160" s="72">
        <f t="shared" si="114"/>
        <v>0</v>
      </c>
      <c r="X160" s="72">
        <v>0</v>
      </c>
      <c r="Y160" s="72">
        <f t="shared" si="124"/>
        <v>0</v>
      </c>
      <c r="Z160" s="72">
        <f t="shared" si="124"/>
        <v>0</v>
      </c>
      <c r="AA160" s="72">
        <f t="shared" si="124"/>
        <v>0</v>
      </c>
      <c r="AB160" s="72">
        <f t="shared" si="124"/>
        <v>0</v>
      </c>
      <c r="AC160" s="72">
        <f t="shared" si="96"/>
        <v>0</v>
      </c>
      <c r="AD160" s="72">
        <f t="shared" si="97"/>
        <v>0</v>
      </c>
      <c r="AE160" s="72">
        <f t="shared" si="98"/>
        <v>0</v>
      </c>
      <c r="AF160" s="225">
        <f t="shared" si="115"/>
        <v>0</v>
      </c>
      <c r="AG160" s="225">
        <f t="shared" si="116"/>
        <v>0</v>
      </c>
      <c r="AH160" s="225">
        <f t="shared" si="117"/>
        <v>0</v>
      </c>
      <c r="AI160" s="225">
        <f t="shared" si="118"/>
        <v>0</v>
      </c>
      <c r="AJ160" s="225">
        <f t="shared" si="119"/>
        <v>0</v>
      </c>
      <c r="AK160" s="225">
        <f t="shared" si="120"/>
        <v>0</v>
      </c>
      <c r="AL160" s="72">
        <f t="shared" si="124"/>
        <v>0</v>
      </c>
      <c r="AM160" s="72">
        <f t="shared" si="124"/>
        <v>0</v>
      </c>
      <c r="AN160" s="76">
        <f>AN161+AN162+AN163+AN164</f>
        <v>0</v>
      </c>
      <c r="AO160" s="79"/>
      <c r="AP160" s="18"/>
      <c r="AQ160" s="18"/>
      <c r="AR160" s="18"/>
      <c r="AS160" s="18"/>
      <c r="AT160" s="18"/>
      <c r="AU160" s="18"/>
      <c r="AV160" s="18"/>
      <c r="AW160" s="18"/>
      <c r="AX160" s="18"/>
      <c r="AY160" s="18"/>
      <c r="AZ160" s="18"/>
    </row>
    <row r="161" spans="1:52" s="19" customFormat="1" ht="27" hidden="1" customHeight="1" x14ac:dyDescent="0.25">
      <c r="A161" s="31">
        <v>4651</v>
      </c>
      <c r="B161" s="10" t="s">
        <v>171</v>
      </c>
      <c r="C161" s="21" t="s">
        <v>30</v>
      </c>
      <c r="D161" s="44"/>
      <c r="E161" s="44"/>
      <c r="F161" s="44"/>
      <c r="G161" s="44"/>
      <c r="H161" s="42"/>
      <c r="I161" s="10"/>
      <c r="J161" s="42"/>
      <c r="K161" s="72"/>
      <c r="L161" s="72"/>
      <c r="M161" s="72"/>
      <c r="N161" s="72">
        <f t="shared" si="109"/>
        <v>0</v>
      </c>
      <c r="O161" s="72">
        <f t="shared" si="110"/>
        <v>0</v>
      </c>
      <c r="P161" s="72"/>
      <c r="Q161" s="72"/>
      <c r="R161" s="72">
        <f t="shared" si="111"/>
        <v>0</v>
      </c>
      <c r="S161" s="72">
        <f t="shared" si="112"/>
        <v>0</v>
      </c>
      <c r="T161" s="72"/>
      <c r="U161" s="72"/>
      <c r="V161" s="72">
        <f t="shared" si="113"/>
        <v>0</v>
      </c>
      <c r="W161" s="72">
        <f t="shared" si="114"/>
        <v>0</v>
      </c>
      <c r="X161" s="72"/>
      <c r="Y161" s="72"/>
      <c r="Z161" s="72"/>
      <c r="AA161" s="72"/>
      <c r="AB161" s="72"/>
      <c r="AC161" s="72">
        <f t="shared" si="96"/>
        <v>0</v>
      </c>
      <c r="AD161" s="72">
        <f t="shared" si="97"/>
        <v>0</v>
      </c>
      <c r="AE161" s="72">
        <f t="shared" si="98"/>
        <v>0</v>
      </c>
      <c r="AF161" s="225">
        <f t="shared" si="115"/>
        <v>0</v>
      </c>
      <c r="AG161" s="225">
        <f t="shared" si="116"/>
        <v>0</v>
      </c>
      <c r="AH161" s="225">
        <f t="shared" si="117"/>
        <v>0</v>
      </c>
      <c r="AI161" s="225">
        <f t="shared" si="118"/>
        <v>0</v>
      </c>
      <c r="AJ161" s="225">
        <f t="shared" si="119"/>
        <v>0</v>
      </c>
      <c r="AK161" s="225">
        <f t="shared" si="120"/>
        <v>0</v>
      </c>
      <c r="AL161" s="72"/>
      <c r="AM161" s="72"/>
      <c r="AN161" s="76"/>
      <c r="AO161" s="79"/>
      <c r="AP161" s="18"/>
      <c r="AQ161" s="18"/>
      <c r="AR161" s="18"/>
      <c r="AS161" s="18"/>
      <c r="AT161" s="18"/>
      <c r="AU161" s="18"/>
      <c r="AV161" s="18"/>
      <c r="AW161" s="18"/>
      <c r="AX161" s="18"/>
      <c r="AY161" s="18"/>
      <c r="AZ161" s="18"/>
    </row>
    <row r="162" spans="1:52" s="19" customFormat="1" ht="27" hidden="1" customHeight="1" x14ac:dyDescent="0.25">
      <c r="A162" s="31">
        <v>4652</v>
      </c>
      <c r="B162" s="10" t="s">
        <v>172</v>
      </c>
      <c r="C162" s="21" t="s">
        <v>30</v>
      </c>
      <c r="D162" s="44"/>
      <c r="E162" s="44"/>
      <c r="F162" s="44"/>
      <c r="G162" s="44"/>
      <c r="H162" s="42"/>
      <c r="I162" s="10"/>
      <c r="J162" s="42"/>
      <c r="K162" s="72"/>
      <c r="L162" s="72"/>
      <c r="M162" s="72"/>
      <c r="N162" s="72">
        <f t="shared" si="109"/>
        <v>0</v>
      </c>
      <c r="O162" s="72">
        <f t="shared" si="110"/>
        <v>0</v>
      </c>
      <c r="P162" s="72"/>
      <c r="Q162" s="72"/>
      <c r="R162" s="72">
        <f t="shared" si="111"/>
        <v>0</v>
      </c>
      <c r="S162" s="72">
        <f t="shared" si="112"/>
        <v>0</v>
      </c>
      <c r="T162" s="72"/>
      <c r="U162" s="72"/>
      <c r="V162" s="72">
        <f t="shared" si="113"/>
        <v>0</v>
      </c>
      <c r="W162" s="72">
        <f t="shared" si="114"/>
        <v>0</v>
      </c>
      <c r="X162" s="72"/>
      <c r="Y162" s="72"/>
      <c r="Z162" s="72"/>
      <c r="AA162" s="72"/>
      <c r="AB162" s="72"/>
      <c r="AC162" s="72">
        <f t="shared" si="96"/>
        <v>0</v>
      </c>
      <c r="AD162" s="72">
        <f t="shared" si="97"/>
        <v>0</v>
      </c>
      <c r="AE162" s="72">
        <f t="shared" si="98"/>
        <v>0</v>
      </c>
      <c r="AF162" s="225">
        <f t="shared" si="115"/>
        <v>0</v>
      </c>
      <c r="AG162" s="225">
        <f t="shared" si="116"/>
        <v>0</v>
      </c>
      <c r="AH162" s="225">
        <f t="shared" si="117"/>
        <v>0</v>
      </c>
      <c r="AI162" s="225">
        <f t="shared" si="118"/>
        <v>0</v>
      </c>
      <c r="AJ162" s="225">
        <f t="shared" si="119"/>
        <v>0</v>
      </c>
      <c r="AK162" s="225">
        <f t="shared" si="120"/>
        <v>0</v>
      </c>
      <c r="AL162" s="72"/>
      <c r="AM162" s="72"/>
      <c r="AN162" s="76"/>
      <c r="AO162" s="79"/>
      <c r="AP162" s="18"/>
      <c r="AQ162" s="18"/>
      <c r="AR162" s="18"/>
      <c r="AS162" s="18"/>
      <c r="AT162" s="18"/>
      <c r="AU162" s="18"/>
      <c r="AV162" s="18"/>
      <c r="AW162" s="18"/>
      <c r="AX162" s="18"/>
      <c r="AY162" s="18"/>
      <c r="AZ162" s="18"/>
    </row>
    <row r="163" spans="1:52" s="19" customFormat="1" ht="27" hidden="1" customHeight="1" x14ac:dyDescent="0.25">
      <c r="A163" s="31">
        <v>4653</v>
      </c>
      <c r="B163" s="10" t="s">
        <v>173</v>
      </c>
      <c r="C163" s="21" t="s">
        <v>30</v>
      </c>
      <c r="D163" s="44"/>
      <c r="E163" s="44"/>
      <c r="F163" s="44"/>
      <c r="G163" s="44"/>
      <c r="H163" s="42"/>
      <c r="I163" s="10"/>
      <c r="J163" s="42"/>
      <c r="K163" s="72"/>
      <c r="L163" s="72"/>
      <c r="M163" s="72"/>
      <c r="N163" s="72">
        <f t="shared" si="109"/>
        <v>0</v>
      </c>
      <c r="O163" s="72">
        <f t="shared" si="110"/>
        <v>0</v>
      </c>
      <c r="P163" s="72"/>
      <c r="Q163" s="72"/>
      <c r="R163" s="72">
        <f t="shared" si="111"/>
        <v>0</v>
      </c>
      <c r="S163" s="72">
        <f t="shared" si="112"/>
        <v>0</v>
      </c>
      <c r="T163" s="72"/>
      <c r="U163" s="72"/>
      <c r="V163" s="72">
        <f t="shared" si="113"/>
        <v>0</v>
      </c>
      <c r="W163" s="72">
        <f t="shared" si="114"/>
        <v>0</v>
      </c>
      <c r="X163" s="72"/>
      <c r="Y163" s="72"/>
      <c r="Z163" s="72"/>
      <c r="AA163" s="72"/>
      <c r="AB163" s="72"/>
      <c r="AC163" s="72">
        <f t="shared" si="96"/>
        <v>0</v>
      </c>
      <c r="AD163" s="72">
        <f t="shared" si="97"/>
        <v>0</v>
      </c>
      <c r="AE163" s="72">
        <f t="shared" si="98"/>
        <v>0</v>
      </c>
      <c r="AF163" s="225">
        <f t="shared" si="115"/>
        <v>0</v>
      </c>
      <c r="AG163" s="225">
        <f t="shared" si="116"/>
        <v>0</v>
      </c>
      <c r="AH163" s="225">
        <f t="shared" si="117"/>
        <v>0</v>
      </c>
      <c r="AI163" s="225">
        <f t="shared" si="118"/>
        <v>0</v>
      </c>
      <c r="AJ163" s="225">
        <f t="shared" si="119"/>
        <v>0</v>
      </c>
      <c r="AK163" s="225">
        <f t="shared" si="120"/>
        <v>0</v>
      </c>
      <c r="AL163" s="72"/>
      <c r="AM163" s="72"/>
      <c r="AN163" s="76"/>
      <c r="AO163" s="79"/>
      <c r="AP163" s="18"/>
      <c r="AQ163" s="18"/>
      <c r="AR163" s="18"/>
      <c r="AS163" s="18"/>
      <c r="AT163" s="18"/>
      <c r="AU163" s="18"/>
      <c r="AV163" s="18"/>
      <c r="AW163" s="18"/>
      <c r="AX163" s="18"/>
      <c r="AY163" s="18"/>
      <c r="AZ163" s="18"/>
    </row>
    <row r="164" spans="1:52" s="19" customFormat="1" ht="40.5" hidden="1" customHeight="1" x14ac:dyDescent="0.25">
      <c r="A164" s="31">
        <v>4655</v>
      </c>
      <c r="B164" s="10" t="s">
        <v>174</v>
      </c>
      <c r="C164" s="21" t="s">
        <v>30</v>
      </c>
      <c r="D164" s="44"/>
      <c r="E164" s="44"/>
      <c r="F164" s="44"/>
      <c r="G164" s="44"/>
      <c r="H164" s="42"/>
      <c r="I164" s="10"/>
      <c r="J164" s="42"/>
      <c r="K164" s="72"/>
      <c r="L164" s="72"/>
      <c r="M164" s="72"/>
      <c r="N164" s="72">
        <f t="shared" si="109"/>
        <v>0</v>
      </c>
      <c r="O164" s="72">
        <f t="shared" si="110"/>
        <v>0</v>
      </c>
      <c r="P164" s="72"/>
      <c r="Q164" s="72"/>
      <c r="R164" s="72">
        <f t="shared" si="111"/>
        <v>0</v>
      </c>
      <c r="S164" s="72">
        <f t="shared" si="112"/>
        <v>0</v>
      </c>
      <c r="T164" s="72"/>
      <c r="U164" s="72"/>
      <c r="V164" s="72">
        <f t="shared" si="113"/>
        <v>0</v>
      </c>
      <c r="W164" s="72">
        <f t="shared" si="114"/>
        <v>0</v>
      </c>
      <c r="X164" s="72"/>
      <c r="Y164" s="72"/>
      <c r="Z164" s="72"/>
      <c r="AA164" s="72"/>
      <c r="AB164" s="72"/>
      <c r="AC164" s="72">
        <f t="shared" si="96"/>
        <v>0</v>
      </c>
      <c r="AD164" s="72">
        <f t="shared" si="97"/>
        <v>0</v>
      </c>
      <c r="AE164" s="72">
        <f t="shared" si="98"/>
        <v>0</v>
      </c>
      <c r="AF164" s="225">
        <f t="shared" si="115"/>
        <v>0</v>
      </c>
      <c r="AG164" s="225">
        <f t="shared" si="116"/>
        <v>0</v>
      </c>
      <c r="AH164" s="225">
        <f t="shared" si="117"/>
        <v>0</v>
      </c>
      <c r="AI164" s="225">
        <f t="shared" si="118"/>
        <v>0</v>
      </c>
      <c r="AJ164" s="225">
        <f t="shared" si="119"/>
        <v>0</v>
      </c>
      <c r="AK164" s="225">
        <f t="shared" si="120"/>
        <v>0</v>
      </c>
      <c r="AL164" s="72"/>
      <c r="AM164" s="72"/>
      <c r="AN164" s="76"/>
      <c r="AO164" s="79"/>
      <c r="AP164" s="18"/>
      <c r="AQ164" s="18"/>
      <c r="AR164" s="18"/>
      <c r="AS164" s="18"/>
      <c r="AT164" s="18"/>
      <c r="AU164" s="18"/>
      <c r="AV164" s="18"/>
      <c r="AW164" s="18"/>
      <c r="AX164" s="18"/>
      <c r="AY164" s="18"/>
      <c r="AZ164" s="18"/>
    </row>
    <row r="165" spans="1:52" s="19" customFormat="1" ht="40.5" hidden="1" customHeight="1" x14ac:dyDescent="0.25">
      <c r="A165" s="31">
        <v>4656</v>
      </c>
      <c r="B165" s="10" t="s">
        <v>175</v>
      </c>
      <c r="C165" s="21" t="s">
        <v>30</v>
      </c>
      <c r="D165" s="44"/>
      <c r="E165" s="44"/>
      <c r="F165" s="44"/>
      <c r="G165" s="44"/>
      <c r="H165" s="42"/>
      <c r="I165" s="10"/>
      <c r="J165" s="42"/>
      <c r="K165" s="72"/>
      <c r="L165" s="72"/>
      <c r="M165" s="72"/>
      <c r="N165" s="72">
        <f t="shared" si="109"/>
        <v>0</v>
      </c>
      <c r="O165" s="72">
        <f t="shared" si="110"/>
        <v>0</v>
      </c>
      <c r="P165" s="72"/>
      <c r="Q165" s="72"/>
      <c r="R165" s="72">
        <f t="shared" si="111"/>
        <v>0</v>
      </c>
      <c r="S165" s="72">
        <f t="shared" si="112"/>
        <v>0</v>
      </c>
      <c r="T165" s="72"/>
      <c r="U165" s="72"/>
      <c r="V165" s="72">
        <f t="shared" si="113"/>
        <v>0</v>
      </c>
      <c r="W165" s="72">
        <f t="shared" si="114"/>
        <v>0</v>
      </c>
      <c r="X165" s="72"/>
      <c r="Y165" s="72"/>
      <c r="Z165" s="72"/>
      <c r="AA165" s="72"/>
      <c r="AB165" s="72"/>
      <c r="AC165" s="72">
        <f t="shared" si="96"/>
        <v>0</v>
      </c>
      <c r="AD165" s="72">
        <f t="shared" si="97"/>
        <v>0</v>
      </c>
      <c r="AE165" s="72">
        <f t="shared" si="98"/>
        <v>0</v>
      </c>
      <c r="AF165" s="225">
        <f t="shared" si="115"/>
        <v>0</v>
      </c>
      <c r="AG165" s="225">
        <f t="shared" si="116"/>
        <v>0</v>
      </c>
      <c r="AH165" s="225">
        <f t="shared" si="117"/>
        <v>0</v>
      </c>
      <c r="AI165" s="225">
        <f t="shared" si="118"/>
        <v>0</v>
      </c>
      <c r="AJ165" s="225">
        <f t="shared" si="119"/>
        <v>0</v>
      </c>
      <c r="AK165" s="225">
        <f t="shared" si="120"/>
        <v>0</v>
      </c>
      <c r="AL165" s="72"/>
      <c r="AM165" s="72"/>
      <c r="AN165" s="76"/>
      <c r="AO165" s="79"/>
      <c r="AP165" s="18"/>
      <c r="AQ165" s="18"/>
      <c r="AR165" s="18"/>
      <c r="AS165" s="18"/>
      <c r="AT165" s="18"/>
      <c r="AU165" s="18"/>
      <c r="AV165" s="18"/>
      <c r="AW165" s="18"/>
      <c r="AX165" s="18"/>
      <c r="AY165" s="18"/>
      <c r="AZ165" s="18"/>
    </row>
    <row r="166" spans="1:52" s="19" customFormat="1" ht="13.5" hidden="1" customHeight="1" x14ac:dyDescent="0.25">
      <c r="A166" s="31">
        <v>4657</v>
      </c>
      <c r="B166" s="10" t="s">
        <v>176</v>
      </c>
      <c r="C166" s="21" t="s">
        <v>30</v>
      </c>
      <c r="D166" s="44"/>
      <c r="E166" s="44"/>
      <c r="F166" s="44"/>
      <c r="G166" s="44"/>
      <c r="H166" s="42"/>
      <c r="I166" s="10"/>
      <c r="J166" s="42"/>
      <c r="K166" s="72"/>
      <c r="L166" s="72"/>
      <c r="M166" s="72"/>
      <c r="N166" s="72">
        <f t="shared" si="109"/>
        <v>0</v>
      </c>
      <c r="O166" s="72">
        <f t="shared" si="110"/>
        <v>0</v>
      </c>
      <c r="P166" s="72"/>
      <c r="Q166" s="72"/>
      <c r="R166" s="72">
        <f t="shared" si="111"/>
        <v>0</v>
      </c>
      <c r="S166" s="72">
        <f t="shared" si="112"/>
        <v>0</v>
      </c>
      <c r="T166" s="72"/>
      <c r="U166" s="72"/>
      <c r="V166" s="72">
        <f t="shared" si="113"/>
        <v>0</v>
      </c>
      <c r="W166" s="72">
        <f t="shared" si="114"/>
        <v>0</v>
      </c>
      <c r="X166" s="72"/>
      <c r="Y166" s="72"/>
      <c r="Z166" s="72"/>
      <c r="AA166" s="72"/>
      <c r="AB166" s="72"/>
      <c r="AC166" s="72">
        <f t="shared" si="96"/>
        <v>0</v>
      </c>
      <c r="AD166" s="72">
        <f t="shared" si="97"/>
        <v>0</v>
      </c>
      <c r="AE166" s="72">
        <f t="shared" si="98"/>
        <v>0</v>
      </c>
      <c r="AF166" s="225">
        <f t="shared" si="115"/>
        <v>0</v>
      </c>
      <c r="AG166" s="225">
        <f t="shared" si="116"/>
        <v>0</v>
      </c>
      <c r="AH166" s="225">
        <f t="shared" si="117"/>
        <v>0</v>
      </c>
      <c r="AI166" s="225">
        <f t="shared" si="118"/>
        <v>0</v>
      </c>
      <c r="AJ166" s="225">
        <f t="shared" si="119"/>
        <v>0</v>
      </c>
      <c r="AK166" s="225">
        <f t="shared" si="120"/>
        <v>0</v>
      </c>
      <c r="AL166" s="72"/>
      <c r="AM166" s="72"/>
      <c r="AN166" s="76"/>
      <c r="AO166" s="79"/>
      <c r="AP166" s="18"/>
      <c r="AQ166" s="18"/>
      <c r="AR166" s="18"/>
      <c r="AS166" s="18"/>
      <c r="AT166" s="18"/>
      <c r="AU166" s="18"/>
      <c r="AV166" s="18"/>
      <c r="AW166" s="18"/>
      <c r="AX166" s="18"/>
      <c r="AY166" s="18"/>
      <c r="AZ166" s="18"/>
    </row>
    <row r="167" spans="1:52" s="19" customFormat="1" ht="27" hidden="1" customHeight="1" x14ac:dyDescent="0.25">
      <c r="A167" s="31">
        <v>0</v>
      </c>
      <c r="B167" s="10" t="s">
        <v>177</v>
      </c>
      <c r="C167" s="21" t="s">
        <v>30</v>
      </c>
      <c r="D167" s="44">
        <f>+D168+D171</f>
        <v>0</v>
      </c>
      <c r="E167" s="44">
        <f>+E168+E171</f>
        <v>0</v>
      </c>
      <c r="F167" s="44">
        <f t="shared" ref="F167:I167" si="125">+F168+F171</f>
        <v>0</v>
      </c>
      <c r="G167" s="44">
        <f t="shared" si="125"/>
        <v>0</v>
      </c>
      <c r="H167" s="42">
        <v>0</v>
      </c>
      <c r="I167" s="10">
        <f t="shared" si="125"/>
        <v>0</v>
      </c>
      <c r="J167" s="42">
        <v>0</v>
      </c>
      <c r="K167" s="72">
        <f t="shared" ref="K167:AM167" si="126">+K168+K171</f>
        <v>0</v>
      </c>
      <c r="L167" s="72">
        <f>+L168+L171</f>
        <v>0</v>
      </c>
      <c r="M167" s="72">
        <f t="shared" si="126"/>
        <v>0</v>
      </c>
      <c r="N167" s="72">
        <f t="shared" si="109"/>
        <v>0</v>
      </c>
      <c r="O167" s="72">
        <f t="shared" si="110"/>
        <v>0</v>
      </c>
      <c r="P167" s="72">
        <v>0</v>
      </c>
      <c r="Q167" s="72">
        <f t="shared" si="126"/>
        <v>0</v>
      </c>
      <c r="R167" s="72">
        <f t="shared" si="111"/>
        <v>0</v>
      </c>
      <c r="S167" s="72">
        <f t="shared" si="112"/>
        <v>0</v>
      </c>
      <c r="T167" s="72">
        <v>0</v>
      </c>
      <c r="U167" s="72">
        <f t="shared" si="126"/>
        <v>0</v>
      </c>
      <c r="V167" s="72">
        <f t="shared" si="113"/>
        <v>0</v>
      </c>
      <c r="W167" s="72">
        <f t="shared" si="114"/>
        <v>0</v>
      </c>
      <c r="X167" s="72">
        <v>0</v>
      </c>
      <c r="Y167" s="72">
        <f t="shared" si="126"/>
        <v>0</v>
      </c>
      <c r="Z167" s="72">
        <f t="shared" si="126"/>
        <v>0</v>
      </c>
      <c r="AA167" s="72">
        <f t="shared" si="126"/>
        <v>0</v>
      </c>
      <c r="AB167" s="72">
        <f t="shared" si="126"/>
        <v>0</v>
      </c>
      <c r="AC167" s="72">
        <f t="shared" si="96"/>
        <v>0</v>
      </c>
      <c r="AD167" s="72">
        <f t="shared" si="97"/>
        <v>0</v>
      </c>
      <c r="AE167" s="72">
        <f t="shared" si="98"/>
        <v>0</v>
      </c>
      <c r="AF167" s="225">
        <f t="shared" si="115"/>
        <v>0</v>
      </c>
      <c r="AG167" s="225">
        <f t="shared" si="116"/>
        <v>0</v>
      </c>
      <c r="AH167" s="225">
        <f t="shared" si="117"/>
        <v>0</v>
      </c>
      <c r="AI167" s="225">
        <f t="shared" si="118"/>
        <v>0</v>
      </c>
      <c r="AJ167" s="225">
        <f t="shared" si="119"/>
        <v>0</v>
      </c>
      <c r="AK167" s="225">
        <f t="shared" si="120"/>
        <v>0</v>
      </c>
      <c r="AL167" s="72">
        <f t="shared" si="126"/>
        <v>0</v>
      </c>
      <c r="AM167" s="72">
        <f t="shared" si="126"/>
        <v>0</v>
      </c>
      <c r="AN167" s="76">
        <f>+AN168+AN171</f>
        <v>0</v>
      </c>
      <c r="AO167" s="79"/>
      <c r="AP167" s="18"/>
      <c r="AQ167" s="18"/>
      <c r="AR167" s="18"/>
      <c r="AS167" s="18"/>
      <c r="AT167" s="18"/>
      <c r="AU167" s="18"/>
      <c r="AV167" s="18"/>
      <c r="AW167" s="18"/>
      <c r="AX167" s="18"/>
      <c r="AY167" s="18"/>
      <c r="AZ167" s="18"/>
    </row>
    <row r="168" spans="1:52" s="19" customFormat="1" ht="27" hidden="1" customHeight="1" x14ac:dyDescent="0.25">
      <c r="A168" s="31">
        <v>0</v>
      </c>
      <c r="B168" s="10" t="s">
        <v>178</v>
      </c>
      <c r="C168" s="21" t="s">
        <v>30</v>
      </c>
      <c r="D168" s="44">
        <f>+D169+D170</f>
        <v>0</v>
      </c>
      <c r="E168" s="44">
        <f>+E169+E170</f>
        <v>0</v>
      </c>
      <c r="F168" s="44">
        <f t="shared" ref="F168:I168" si="127">+F169+F170</f>
        <v>0</v>
      </c>
      <c r="G168" s="44">
        <f t="shared" si="127"/>
        <v>0</v>
      </c>
      <c r="H168" s="42">
        <v>0</v>
      </c>
      <c r="I168" s="10">
        <f t="shared" si="127"/>
        <v>0</v>
      </c>
      <c r="J168" s="42">
        <v>0</v>
      </c>
      <c r="K168" s="72">
        <f t="shared" ref="K168:AM168" si="128">+K169+K170</f>
        <v>0</v>
      </c>
      <c r="L168" s="72">
        <f>+L169+L170</f>
        <v>0</v>
      </c>
      <c r="M168" s="72">
        <f t="shared" si="128"/>
        <v>0</v>
      </c>
      <c r="N168" s="72">
        <f t="shared" si="109"/>
        <v>0</v>
      </c>
      <c r="O168" s="72">
        <f t="shared" si="110"/>
        <v>0</v>
      </c>
      <c r="P168" s="72">
        <v>0</v>
      </c>
      <c r="Q168" s="72">
        <f t="shared" si="128"/>
        <v>0</v>
      </c>
      <c r="R168" s="72">
        <f t="shared" si="111"/>
        <v>0</v>
      </c>
      <c r="S168" s="72">
        <f t="shared" si="112"/>
        <v>0</v>
      </c>
      <c r="T168" s="72">
        <v>0</v>
      </c>
      <c r="U168" s="72">
        <f t="shared" si="128"/>
        <v>0</v>
      </c>
      <c r="V168" s="72">
        <f t="shared" si="113"/>
        <v>0</v>
      </c>
      <c r="W168" s="72">
        <f t="shared" si="114"/>
        <v>0</v>
      </c>
      <c r="X168" s="72">
        <v>0</v>
      </c>
      <c r="Y168" s="72">
        <f t="shared" si="128"/>
        <v>0</v>
      </c>
      <c r="Z168" s="72">
        <f t="shared" si="128"/>
        <v>0</v>
      </c>
      <c r="AA168" s="72">
        <f t="shared" si="128"/>
        <v>0</v>
      </c>
      <c r="AB168" s="72">
        <f t="shared" si="128"/>
        <v>0</v>
      </c>
      <c r="AC168" s="72">
        <f t="shared" si="96"/>
        <v>0</v>
      </c>
      <c r="AD168" s="72">
        <f t="shared" si="97"/>
        <v>0</v>
      </c>
      <c r="AE168" s="72">
        <f t="shared" si="98"/>
        <v>0</v>
      </c>
      <c r="AF168" s="225">
        <f t="shared" si="115"/>
        <v>0</v>
      </c>
      <c r="AG168" s="225">
        <f t="shared" si="116"/>
        <v>0</v>
      </c>
      <c r="AH168" s="225">
        <f t="shared" si="117"/>
        <v>0</v>
      </c>
      <c r="AI168" s="225">
        <f t="shared" si="118"/>
        <v>0</v>
      </c>
      <c r="AJ168" s="225">
        <f t="shared" si="119"/>
        <v>0</v>
      </c>
      <c r="AK168" s="225">
        <f t="shared" si="120"/>
        <v>0</v>
      </c>
      <c r="AL168" s="72">
        <f t="shared" si="128"/>
        <v>0</v>
      </c>
      <c r="AM168" s="72">
        <f t="shared" si="128"/>
        <v>0</v>
      </c>
      <c r="AN168" s="76">
        <f>+AN169+AN170</f>
        <v>0</v>
      </c>
      <c r="AO168" s="79"/>
      <c r="AP168" s="18"/>
      <c r="AQ168" s="18"/>
      <c r="AR168" s="18"/>
      <c r="AS168" s="18"/>
      <c r="AT168" s="18"/>
      <c r="AU168" s="18"/>
      <c r="AV168" s="18"/>
      <c r="AW168" s="18"/>
      <c r="AX168" s="18"/>
      <c r="AY168" s="18"/>
      <c r="AZ168" s="18"/>
    </row>
    <row r="169" spans="1:52" s="19" customFormat="1" ht="40.5" hidden="1" customHeight="1" x14ac:dyDescent="0.25">
      <c r="A169" s="31">
        <v>4711</v>
      </c>
      <c r="B169" s="10" t="s">
        <v>179</v>
      </c>
      <c r="C169" s="21" t="s">
        <v>30</v>
      </c>
      <c r="D169" s="44"/>
      <c r="E169" s="44"/>
      <c r="F169" s="44"/>
      <c r="G169" s="44"/>
      <c r="H169" s="42"/>
      <c r="I169" s="10"/>
      <c r="J169" s="42"/>
      <c r="K169" s="72"/>
      <c r="L169" s="72"/>
      <c r="M169" s="72"/>
      <c r="N169" s="72">
        <f t="shared" si="109"/>
        <v>0</v>
      </c>
      <c r="O169" s="72">
        <f t="shared" si="110"/>
        <v>0</v>
      </c>
      <c r="P169" s="72"/>
      <c r="Q169" s="72"/>
      <c r="R169" s="72">
        <f t="shared" si="111"/>
        <v>0</v>
      </c>
      <c r="S169" s="72">
        <f t="shared" si="112"/>
        <v>0</v>
      </c>
      <c r="T169" s="72"/>
      <c r="U169" s="72"/>
      <c r="V169" s="72">
        <f t="shared" si="113"/>
        <v>0</v>
      </c>
      <c r="W169" s="72">
        <f t="shared" si="114"/>
        <v>0</v>
      </c>
      <c r="X169" s="72"/>
      <c r="Y169" s="72"/>
      <c r="Z169" s="72"/>
      <c r="AA169" s="72"/>
      <c r="AB169" s="72"/>
      <c r="AC169" s="72">
        <f t="shared" si="96"/>
        <v>0</v>
      </c>
      <c r="AD169" s="72">
        <f t="shared" si="97"/>
        <v>0</v>
      </c>
      <c r="AE169" s="72">
        <f t="shared" si="98"/>
        <v>0</v>
      </c>
      <c r="AF169" s="225">
        <f t="shared" si="115"/>
        <v>0</v>
      </c>
      <c r="AG169" s="225">
        <f t="shared" si="116"/>
        <v>0</v>
      </c>
      <c r="AH169" s="225">
        <f t="shared" si="117"/>
        <v>0</v>
      </c>
      <c r="AI169" s="225">
        <f t="shared" si="118"/>
        <v>0</v>
      </c>
      <c r="AJ169" s="225">
        <f t="shared" si="119"/>
        <v>0</v>
      </c>
      <c r="AK169" s="225">
        <f t="shared" si="120"/>
        <v>0</v>
      </c>
      <c r="AL169" s="72"/>
      <c r="AM169" s="72"/>
      <c r="AN169" s="76"/>
      <c r="AO169" s="79"/>
      <c r="AP169" s="18"/>
      <c r="AQ169" s="18"/>
      <c r="AR169" s="18"/>
      <c r="AS169" s="18"/>
      <c r="AT169" s="18"/>
      <c r="AU169" s="18"/>
      <c r="AV169" s="18"/>
      <c r="AW169" s="18"/>
      <c r="AX169" s="18"/>
      <c r="AY169" s="18"/>
      <c r="AZ169" s="18"/>
    </row>
    <row r="170" spans="1:52" s="19" customFormat="1" ht="40.5" hidden="1" customHeight="1" x14ac:dyDescent="0.25">
      <c r="A170" s="31">
        <v>4712</v>
      </c>
      <c r="B170" s="10" t="s">
        <v>180</v>
      </c>
      <c r="C170" s="21" t="s">
        <v>30</v>
      </c>
      <c r="D170" s="44"/>
      <c r="E170" s="44"/>
      <c r="F170" s="44"/>
      <c r="G170" s="44"/>
      <c r="H170" s="42"/>
      <c r="I170" s="10"/>
      <c r="J170" s="42"/>
      <c r="K170" s="72"/>
      <c r="L170" s="72"/>
      <c r="M170" s="72"/>
      <c r="N170" s="72">
        <f t="shared" si="109"/>
        <v>0</v>
      </c>
      <c r="O170" s="72">
        <f t="shared" si="110"/>
        <v>0</v>
      </c>
      <c r="P170" s="72"/>
      <c r="Q170" s="72"/>
      <c r="R170" s="72">
        <f t="shared" si="111"/>
        <v>0</v>
      </c>
      <c r="S170" s="72">
        <f t="shared" si="112"/>
        <v>0</v>
      </c>
      <c r="T170" s="72"/>
      <c r="U170" s="72"/>
      <c r="V170" s="72">
        <f t="shared" si="113"/>
        <v>0</v>
      </c>
      <c r="W170" s="72">
        <f t="shared" si="114"/>
        <v>0</v>
      </c>
      <c r="X170" s="72"/>
      <c r="Y170" s="72"/>
      <c r="Z170" s="72"/>
      <c r="AA170" s="72"/>
      <c r="AB170" s="72"/>
      <c r="AC170" s="72">
        <f t="shared" si="96"/>
        <v>0</v>
      </c>
      <c r="AD170" s="72">
        <f t="shared" si="97"/>
        <v>0</v>
      </c>
      <c r="AE170" s="72">
        <f t="shared" si="98"/>
        <v>0</v>
      </c>
      <c r="AF170" s="225">
        <f t="shared" si="115"/>
        <v>0</v>
      </c>
      <c r="AG170" s="225">
        <f t="shared" si="116"/>
        <v>0</v>
      </c>
      <c r="AH170" s="225">
        <f t="shared" si="117"/>
        <v>0</v>
      </c>
      <c r="AI170" s="225">
        <f t="shared" si="118"/>
        <v>0</v>
      </c>
      <c r="AJ170" s="225">
        <f t="shared" si="119"/>
        <v>0</v>
      </c>
      <c r="AK170" s="225">
        <f t="shared" si="120"/>
        <v>0</v>
      </c>
      <c r="AL170" s="72"/>
      <c r="AM170" s="72"/>
      <c r="AN170" s="76"/>
      <c r="AO170" s="79"/>
      <c r="AP170" s="18"/>
      <c r="AQ170" s="18"/>
      <c r="AR170" s="18"/>
      <c r="AS170" s="18"/>
      <c r="AT170" s="18"/>
      <c r="AU170" s="18"/>
      <c r="AV170" s="18"/>
      <c r="AW170" s="18"/>
      <c r="AX170" s="18"/>
      <c r="AY170" s="18"/>
      <c r="AZ170" s="18"/>
    </row>
    <row r="171" spans="1:52" s="19" customFormat="1" ht="40.5" hidden="1" customHeight="1" x14ac:dyDescent="0.25">
      <c r="A171" s="31">
        <v>0</v>
      </c>
      <c r="B171" s="10" t="s">
        <v>181</v>
      </c>
      <c r="C171" s="21" t="s">
        <v>30</v>
      </c>
      <c r="D171" s="44">
        <f>+D172+D173+D174+D176+D177+D178+D179+D180+D181+D183</f>
        <v>0</v>
      </c>
      <c r="E171" s="44">
        <f>+E172+E173+E174+E176+E177+E178+E179+E180+E181+E183</f>
        <v>0</v>
      </c>
      <c r="F171" s="44">
        <f t="shared" ref="F171:I171" si="129">+F172+F173+F174+F176+F177+F178+F179+F180+F181+F183</f>
        <v>0</v>
      </c>
      <c r="G171" s="44">
        <f t="shared" si="129"/>
        <v>0</v>
      </c>
      <c r="H171" s="42">
        <v>0</v>
      </c>
      <c r="I171" s="10">
        <f t="shared" si="129"/>
        <v>0</v>
      </c>
      <c r="J171" s="42">
        <v>0</v>
      </c>
      <c r="K171" s="72">
        <f t="shared" ref="K171:AM171" si="130">+K172+K173+K174+K176+K177+K178+K179+K180+K181+K183</f>
        <v>0</v>
      </c>
      <c r="L171" s="72">
        <f>+L172+L173+L174+L176+L177+L178+L179+L180+L181+L183</f>
        <v>0</v>
      </c>
      <c r="M171" s="72">
        <f t="shared" si="130"/>
        <v>0</v>
      </c>
      <c r="N171" s="72">
        <f t="shared" si="109"/>
        <v>0</v>
      </c>
      <c r="O171" s="72">
        <f t="shared" si="110"/>
        <v>0</v>
      </c>
      <c r="P171" s="72">
        <v>0</v>
      </c>
      <c r="Q171" s="72">
        <f t="shared" si="130"/>
        <v>0</v>
      </c>
      <c r="R171" s="72">
        <f t="shared" si="111"/>
        <v>0</v>
      </c>
      <c r="S171" s="72">
        <f t="shared" si="112"/>
        <v>0</v>
      </c>
      <c r="T171" s="72">
        <v>0</v>
      </c>
      <c r="U171" s="72">
        <f t="shared" si="130"/>
        <v>0</v>
      </c>
      <c r="V171" s="72">
        <f t="shared" si="113"/>
        <v>0</v>
      </c>
      <c r="W171" s="72">
        <f t="shared" si="114"/>
        <v>0</v>
      </c>
      <c r="X171" s="72">
        <v>0</v>
      </c>
      <c r="Y171" s="72">
        <f t="shared" si="130"/>
        <v>0</v>
      </c>
      <c r="Z171" s="72">
        <f t="shared" si="130"/>
        <v>0</v>
      </c>
      <c r="AA171" s="72">
        <f t="shared" si="130"/>
        <v>0</v>
      </c>
      <c r="AB171" s="72">
        <f t="shared" si="130"/>
        <v>0</v>
      </c>
      <c r="AC171" s="72">
        <f t="shared" si="96"/>
        <v>0</v>
      </c>
      <c r="AD171" s="72">
        <f t="shared" si="97"/>
        <v>0</v>
      </c>
      <c r="AE171" s="72">
        <f t="shared" si="98"/>
        <v>0</v>
      </c>
      <c r="AF171" s="225">
        <f t="shared" si="115"/>
        <v>0</v>
      </c>
      <c r="AG171" s="225">
        <f t="shared" si="116"/>
        <v>0</v>
      </c>
      <c r="AH171" s="225">
        <f t="shared" si="117"/>
        <v>0</v>
      </c>
      <c r="AI171" s="225">
        <f t="shared" si="118"/>
        <v>0</v>
      </c>
      <c r="AJ171" s="225">
        <f t="shared" si="119"/>
        <v>0</v>
      </c>
      <c r="AK171" s="225">
        <f t="shared" si="120"/>
        <v>0</v>
      </c>
      <c r="AL171" s="72">
        <f t="shared" si="130"/>
        <v>0</v>
      </c>
      <c r="AM171" s="72">
        <f t="shared" si="130"/>
        <v>0</v>
      </c>
      <c r="AN171" s="76">
        <f>+AN172+AN173+AN174+AN176+AN177+AN178+AN179+AN180+AN181+AN183</f>
        <v>0</v>
      </c>
      <c r="AO171" s="79"/>
      <c r="AP171" s="18"/>
      <c r="AQ171" s="18"/>
      <c r="AR171" s="18"/>
      <c r="AS171" s="18"/>
      <c r="AT171" s="18"/>
      <c r="AU171" s="18"/>
      <c r="AV171" s="18"/>
      <c r="AW171" s="18"/>
      <c r="AX171" s="18"/>
      <c r="AY171" s="18"/>
      <c r="AZ171" s="18"/>
    </row>
    <row r="172" spans="1:52" s="19" customFormat="1" ht="27" hidden="1" customHeight="1" x14ac:dyDescent="0.25">
      <c r="A172" s="31">
        <v>4721</v>
      </c>
      <c r="B172" s="10" t="s">
        <v>182</v>
      </c>
      <c r="C172" s="21" t="s">
        <v>30</v>
      </c>
      <c r="D172" s="44"/>
      <c r="E172" s="44"/>
      <c r="F172" s="44"/>
      <c r="G172" s="44"/>
      <c r="H172" s="42"/>
      <c r="I172" s="10"/>
      <c r="J172" s="42"/>
      <c r="K172" s="72"/>
      <c r="L172" s="72"/>
      <c r="M172" s="72"/>
      <c r="N172" s="72">
        <f t="shared" si="109"/>
        <v>0</v>
      </c>
      <c r="O172" s="72">
        <f t="shared" si="110"/>
        <v>0</v>
      </c>
      <c r="P172" s="72"/>
      <c r="Q172" s="72"/>
      <c r="R172" s="72">
        <f t="shared" si="111"/>
        <v>0</v>
      </c>
      <c r="S172" s="72">
        <f t="shared" si="112"/>
        <v>0</v>
      </c>
      <c r="T172" s="72"/>
      <c r="U172" s="72"/>
      <c r="V172" s="72">
        <f t="shared" si="113"/>
        <v>0</v>
      </c>
      <c r="W172" s="72">
        <f t="shared" si="114"/>
        <v>0</v>
      </c>
      <c r="X172" s="72"/>
      <c r="Y172" s="72"/>
      <c r="Z172" s="72"/>
      <c r="AA172" s="72"/>
      <c r="AB172" s="72"/>
      <c r="AC172" s="72">
        <f t="shared" si="96"/>
        <v>0</v>
      </c>
      <c r="AD172" s="72">
        <f t="shared" si="97"/>
        <v>0</v>
      </c>
      <c r="AE172" s="72">
        <f t="shared" si="98"/>
        <v>0</v>
      </c>
      <c r="AF172" s="225">
        <f t="shared" si="115"/>
        <v>0</v>
      </c>
      <c r="AG172" s="225">
        <f t="shared" si="116"/>
        <v>0</v>
      </c>
      <c r="AH172" s="225">
        <f t="shared" si="117"/>
        <v>0</v>
      </c>
      <c r="AI172" s="225">
        <f t="shared" si="118"/>
        <v>0</v>
      </c>
      <c r="AJ172" s="225">
        <f t="shared" si="119"/>
        <v>0</v>
      </c>
      <c r="AK172" s="225">
        <f t="shared" si="120"/>
        <v>0</v>
      </c>
      <c r="AL172" s="72"/>
      <c r="AM172" s="72"/>
      <c r="AN172" s="76"/>
      <c r="AO172" s="79"/>
      <c r="AP172" s="18"/>
      <c r="AQ172" s="18"/>
      <c r="AR172" s="18"/>
      <c r="AS172" s="18"/>
      <c r="AT172" s="18"/>
      <c r="AU172" s="18"/>
      <c r="AV172" s="18"/>
      <c r="AW172" s="18"/>
      <c r="AX172" s="18"/>
      <c r="AY172" s="18"/>
      <c r="AZ172" s="18"/>
    </row>
    <row r="173" spans="1:52" s="19" customFormat="1" ht="13.5" hidden="1" customHeight="1" x14ac:dyDescent="0.25">
      <c r="A173" s="31">
        <v>4722</v>
      </c>
      <c r="B173" s="10" t="s">
        <v>183</v>
      </c>
      <c r="C173" s="21" t="s">
        <v>30</v>
      </c>
      <c r="D173" s="44"/>
      <c r="E173" s="44"/>
      <c r="F173" s="44"/>
      <c r="G173" s="44"/>
      <c r="H173" s="42"/>
      <c r="I173" s="10"/>
      <c r="J173" s="42"/>
      <c r="K173" s="72"/>
      <c r="L173" s="72"/>
      <c r="M173" s="72"/>
      <c r="N173" s="72">
        <f t="shared" si="109"/>
        <v>0</v>
      </c>
      <c r="O173" s="72">
        <f t="shared" si="110"/>
        <v>0</v>
      </c>
      <c r="P173" s="72"/>
      <c r="Q173" s="72"/>
      <c r="R173" s="72">
        <f t="shared" si="111"/>
        <v>0</v>
      </c>
      <c r="S173" s="72">
        <f t="shared" si="112"/>
        <v>0</v>
      </c>
      <c r="T173" s="72"/>
      <c r="U173" s="72"/>
      <c r="V173" s="72">
        <f t="shared" si="113"/>
        <v>0</v>
      </c>
      <c r="W173" s="72">
        <f t="shared" si="114"/>
        <v>0</v>
      </c>
      <c r="X173" s="72"/>
      <c r="Y173" s="72"/>
      <c r="Z173" s="72"/>
      <c r="AA173" s="72"/>
      <c r="AB173" s="72"/>
      <c r="AC173" s="72">
        <f t="shared" si="96"/>
        <v>0</v>
      </c>
      <c r="AD173" s="72">
        <f t="shared" si="97"/>
        <v>0</v>
      </c>
      <c r="AE173" s="72">
        <f t="shared" si="98"/>
        <v>0</v>
      </c>
      <c r="AF173" s="225">
        <f t="shared" si="115"/>
        <v>0</v>
      </c>
      <c r="AG173" s="225">
        <f t="shared" si="116"/>
        <v>0</v>
      </c>
      <c r="AH173" s="225">
        <f t="shared" si="117"/>
        <v>0</v>
      </c>
      <c r="AI173" s="225">
        <f t="shared" si="118"/>
        <v>0</v>
      </c>
      <c r="AJ173" s="225">
        <f t="shared" si="119"/>
        <v>0</v>
      </c>
      <c r="AK173" s="225">
        <f t="shared" si="120"/>
        <v>0</v>
      </c>
      <c r="AL173" s="72"/>
      <c r="AM173" s="72"/>
      <c r="AN173" s="76"/>
      <c r="AO173" s="79"/>
      <c r="AP173" s="18"/>
      <c r="AQ173" s="18"/>
      <c r="AR173" s="18"/>
      <c r="AS173" s="18"/>
      <c r="AT173" s="18"/>
      <c r="AU173" s="18"/>
      <c r="AV173" s="18"/>
      <c r="AW173" s="18"/>
      <c r="AX173" s="18"/>
      <c r="AY173" s="18"/>
      <c r="AZ173" s="18"/>
    </row>
    <row r="174" spans="1:52" s="19" customFormat="1" ht="27" hidden="1" customHeight="1" x14ac:dyDescent="0.25">
      <c r="A174" s="31">
        <v>4723</v>
      </c>
      <c r="B174" s="10" t="s">
        <v>184</v>
      </c>
      <c r="C174" s="21" t="s">
        <v>30</v>
      </c>
      <c r="D174" s="58">
        <f>D175</f>
        <v>0</v>
      </c>
      <c r="E174" s="58">
        <f>E175</f>
        <v>0</v>
      </c>
      <c r="F174" s="58">
        <f>F175</f>
        <v>0</v>
      </c>
      <c r="G174" s="58">
        <f>G175</f>
        <v>0</v>
      </c>
      <c r="H174" s="59">
        <v>0</v>
      </c>
      <c r="I174" s="16">
        <f t="shared" ref="I174:AN174" si="131">I175</f>
        <v>0</v>
      </c>
      <c r="J174" s="59">
        <v>0</v>
      </c>
      <c r="K174" s="83">
        <f t="shared" si="131"/>
        <v>0</v>
      </c>
      <c r="L174" s="83">
        <f t="shared" si="131"/>
        <v>0</v>
      </c>
      <c r="M174" s="83">
        <f t="shared" si="131"/>
        <v>0</v>
      </c>
      <c r="N174" s="72">
        <f t="shared" si="109"/>
        <v>0</v>
      </c>
      <c r="O174" s="72">
        <f t="shared" si="110"/>
        <v>0</v>
      </c>
      <c r="P174" s="83">
        <v>0</v>
      </c>
      <c r="Q174" s="83">
        <f t="shared" si="131"/>
        <v>0</v>
      </c>
      <c r="R174" s="72">
        <f t="shared" si="111"/>
        <v>0</v>
      </c>
      <c r="S174" s="72">
        <f t="shared" si="112"/>
        <v>0</v>
      </c>
      <c r="T174" s="83">
        <v>0</v>
      </c>
      <c r="U174" s="83">
        <f t="shared" si="131"/>
        <v>0</v>
      </c>
      <c r="V174" s="72">
        <f t="shared" si="113"/>
        <v>0</v>
      </c>
      <c r="W174" s="72">
        <f t="shared" si="114"/>
        <v>0</v>
      </c>
      <c r="X174" s="83">
        <v>0</v>
      </c>
      <c r="Y174" s="83">
        <f t="shared" si="131"/>
        <v>0</v>
      </c>
      <c r="Z174" s="83">
        <f t="shared" si="131"/>
        <v>0</v>
      </c>
      <c r="AA174" s="83">
        <f t="shared" si="131"/>
        <v>0</v>
      </c>
      <c r="AB174" s="83">
        <f t="shared" si="131"/>
        <v>0</v>
      </c>
      <c r="AC174" s="72">
        <f t="shared" si="96"/>
        <v>0</v>
      </c>
      <c r="AD174" s="72">
        <f t="shared" si="97"/>
        <v>0</v>
      </c>
      <c r="AE174" s="72">
        <f t="shared" si="98"/>
        <v>0</v>
      </c>
      <c r="AF174" s="225">
        <f t="shared" si="115"/>
        <v>0</v>
      </c>
      <c r="AG174" s="225">
        <f t="shared" si="116"/>
        <v>0</v>
      </c>
      <c r="AH174" s="225">
        <f t="shared" si="117"/>
        <v>0</v>
      </c>
      <c r="AI174" s="225">
        <f t="shared" si="118"/>
        <v>0</v>
      </c>
      <c r="AJ174" s="225">
        <f t="shared" si="119"/>
        <v>0</v>
      </c>
      <c r="AK174" s="225">
        <f t="shared" si="120"/>
        <v>0</v>
      </c>
      <c r="AL174" s="83">
        <f t="shared" si="131"/>
        <v>0</v>
      </c>
      <c r="AM174" s="83">
        <f t="shared" si="131"/>
        <v>0</v>
      </c>
      <c r="AN174" s="84">
        <f t="shared" si="131"/>
        <v>0</v>
      </c>
      <c r="AO174" s="85"/>
      <c r="AP174" s="18"/>
      <c r="AQ174" s="18"/>
      <c r="AR174" s="18"/>
      <c r="AS174" s="18"/>
      <c r="AT174" s="18"/>
      <c r="AU174" s="18"/>
      <c r="AV174" s="18"/>
      <c r="AW174" s="18"/>
      <c r="AX174" s="18"/>
      <c r="AY174" s="18"/>
      <c r="AZ174" s="18"/>
    </row>
    <row r="175" spans="1:52" s="19" customFormat="1" ht="27" hidden="1" customHeight="1" x14ac:dyDescent="0.25">
      <c r="A175" s="31"/>
      <c r="B175" s="21" t="s">
        <v>185</v>
      </c>
      <c r="C175" s="21" t="s">
        <v>30</v>
      </c>
      <c r="D175" s="58"/>
      <c r="E175" s="58"/>
      <c r="F175" s="58"/>
      <c r="G175" s="58"/>
      <c r="H175" s="59"/>
      <c r="I175" s="16"/>
      <c r="J175" s="59"/>
      <c r="K175" s="83"/>
      <c r="L175" s="83"/>
      <c r="M175" s="83"/>
      <c r="N175" s="72">
        <f t="shared" si="109"/>
        <v>0</v>
      </c>
      <c r="O175" s="72">
        <f t="shared" si="110"/>
        <v>0</v>
      </c>
      <c r="P175" s="83"/>
      <c r="Q175" s="83"/>
      <c r="R175" s="72">
        <f t="shared" si="111"/>
        <v>0</v>
      </c>
      <c r="S175" s="72">
        <f t="shared" si="112"/>
        <v>0</v>
      </c>
      <c r="T175" s="83"/>
      <c r="U175" s="83"/>
      <c r="V175" s="72">
        <f t="shared" si="113"/>
        <v>0</v>
      </c>
      <c r="W175" s="72">
        <f t="shared" si="114"/>
        <v>0</v>
      </c>
      <c r="X175" s="83"/>
      <c r="Y175" s="83"/>
      <c r="Z175" s="83"/>
      <c r="AA175" s="83"/>
      <c r="AB175" s="83"/>
      <c r="AC175" s="72">
        <f t="shared" si="96"/>
        <v>0</v>
      </c>
      <c r="AD175" s="72">
        <f t="shared" si="97"/>
        <v>0</v>
      </c>
      <c r="AE175" s="72">
        <f t="shared" si="98"/>
        <v>0</v>
      </c>
      <c r="AF175" s="225">
        <f t="shared" si="115"/>
        <v>0</v>
      </c>
      <c r="AG175" s="225">
        <f t="shared" si="116"/>
        <v>0</v>
      </c>
      <c r="AH175" s="225">
        <f t="shared" si="117"/>
        <v>0</v>
      </c>
      <c r="AI175" s="225">
        <f t="shared" si="118"/>
        <v>0</v>
      </c>
      <c r="AJ175" s="225">
        <f t="shared" si="119"/>
        <v>0</v>
      </c>
      <c r="AK175" s="225">
        <f t="shared" si="120"/>
        <v>0</v>
      </c>
      <c r="AL175" s="83"/>
      <c r="AM175" s="83"/>
      <c r="AN175" s="84"/>
      <c r="AO175" s="85"/>
      <c r="AP175" s="18"/>
      <c r="AQ175" s="18"/>
      <c r="AR175" s="18"/>
      <c r="AS175" s="18"/>
      <c r="AT175" s="18"/>
      <c r="AU175" s="18"/>
      <c r="AV175" s="18"/>
      <c r="AW175" s="18"/>
      <c r="AX175" s="18"/>
      <c r="AY175" s="18"/>
      <c r="AZ175" s="18"/>
    </row>
    <row r="176" spans="1:52" s="19" customFormat="1" ht="13.5" hidden="1" customHeight="1" x14ac:dyDescent="0.25">
      <c r="A176" s="31">
        <v>4724</v>
      </c>
      <c r="B176" s="10" t="s">
        <v>186</v>
      </c>
      <c r="C176" s="21" t="s">
        <v>30</v>
      </c>
      <c r="D176" s="44"/>
      <c r="E176" s="44"/>
      <c r="F176" s="44"/>
      <c r="G176" s="44"/>
      <c r="H176" s="42"/>
      <c r="I176" s="10"/>
      <c r="J176" s="42"/>
      <c r="K176" s="72"/>
      <c r="L176" s="72"/>
      <c r="M176" s="72"/>
      <c r="N176" s="72">
        <f t="shared" si="109"/>
        <v>0</v>
      </c>
      <c r="O176" s="72">
        <f t="shared" si="110"/>
        <v>0</v>
      </c>
      <c r="P176" s="72"/>
      <c r="Q176" s="72"/>
      <c r="R176" s="72">
        <f t="shared" si="111"/>
        <v>0</v>
      </c>
      <c r="S176" s="72">
        <f t="shared" si="112"/>
        <v>0</v>
      </c>
      <c r="T176" s="72"/>
      <c r="U176" s="72"/>
      <c r="V176" s="72">
        <f t="shared" si="113"/>
        <v>0</v>
      </c>
      <c r="W176" s="72">
        <f t="shared" si="114"/>
        <v>0</v>
      </c>
      <c r="X176" s="72"/>
      <c r="Y176" s="72"/>
      <c r="Z176" s="72"/>
      <c r="AA176" s="72"/>
      <c r="AB176" s="72"/>
      <c r="AC176" s="72">
        <f t="shared" si="96"/>
        <v>0</v>
      </c>
      <c r="AD176" s="72">
        <f t="shared" si="97"/>
        <v>0</v>
      </c>
      <c r="AE176" s="72">
        <f t="shared" si="98"/>
        <v>0</v>
      </c>
      <c r="AF176" s="225">
        <f t="shared" si="115"/>
        <v>0</v>
      </c>
      <c r="AG176" s="225">
        <f t="shared" si="116"/>
        <v>0</v>
      </c>
      <c r="AH176" s="225">
        <f t="shared" si="117"/>
        <v>0</v>
      </c>
      <c r="AI176" s="225">
        <f t="shared" si="118"/>
        <v>0</v>
      </c>
      <c r="AJ176" s="225">
        <f t="shared" si="119"/>
        <v>0</v>
      </c>
      <c r="AK176" s="225">
        <f t="shared" si="120"/>
        <v>0</v>
      </c>
      <c r="AL176" s="72"/>
      <c r="AM176" s="72"/>
      <c r="AN176" s="76"/>
      <c r="AO176" s="79"/>
      <c r="AP176" s="18"/>
      <c r="AQ176" s="18"/>
      <c r="AR176" s="18"/>
      <c r="AS176" s="18"/>
      <c r="AT176" s="18"/>
      <c r="AU176" s="18"/>
      <c r="AV176" s="18"/>
      <c r="AW176" s="18"/>
      <c r="AX176" s="18"/>
      <c r="AY176" s="18"/>
      <c r="AZ176" s="18"/>
    </row>
    <row r="177" spans="1:52" s="19" customFormat="1" ht="40.5" hidden="1" customHeight="1" x14ac:dyDescent="0.25">
      <c r="A177" s="31">
        <v>4725</v>
      </c>
      <c r="B177" s="10" t="s">
        <v>187</v>
      </c>
      <c r="C177" s="21" t="s">
        <v>30</v>
      </c>
      <c r="D177" s="44"/>
      <c r="E177" s="44"/>
      <c r="F177" s="44"/>
      <c r="G177" s="44"/>
      <c r="H177" s="42"/>
      <c r="I177" s="10"/>
      <c r="J177" s="42"/>
      <c r="K177" s="72"/>
      <c r="L177" s="72"/>
      <c r="M177" s="72"/>
      <c r="N177" s="72">
        <f t="shared" si="109"/>
        <v>0</v>
      </c>
      <c r="O177" s="72">
        <f t="shared" si="110"/>
        <v>0</v>
      </c>
      <c r="P177" s="72"/>
      <c r="Q177" s="72"/>
      <c r="R177" s="72">
        <f t="shared" si="111"/>
        <v>0</v>
      </c>
      <c r="S177" s="72">
        <f t="shared" si="112"/>
        <v>0</v>
      </c>
      <c r="T177" s="72"/>
      <c r="U177" s="72"/>
      <c r="V177" s="72">
        <f t="shared" si="113"/>
        <v>0</v>
      </c>
      <c r="W177" s="72">
        <f t="shared" si="114"/>
        <v>0</v>
      </c>
      <c r="X177" s="72"/>
      <c r="Y177" s="72"/>
      <c r="Z177" s="72"/>
      <c r="AA177" s="72"/>
      <c r="AB177" s="72"/>
      <c r="AC177" s="72">
        <f t="shared" si="96"/>
        <v>0</v>
      </c>
      <c r="AD177" s="72">
        <f t="shared" si="97"/>
        <v>0</v>
      </c>
      <c r="AE177" s="72">
        <f t="shared" si="98"/>
        <v>0</v>
      </c>
      <c r="AF177" s="225">
        <f t="shared" si="115"/>
        <v>0</v>
      </c>
      <c r="AG177" s="225">
        <f t="shared" si="116"/>
        <v>0</v>
      </c>
      <c r="AH177" s="225">
        <f t="shared" si="117"/>
        <v>0</v>
      </c>
      <c r="AI177" s="225">
        <f t="shared" si="118"/>
        <v>0</v>
      </c>
      <c r="AJ177" s="225">
        <f t="shared" si="119"/>
        <v>0</v>
      </c>
      <c r="AK177" s="225">
        <f t="shared" si="120"/>
        <v>0</v>
      </c>
      <c r="AL177" s="72"/>
      <c r="AM177" s="72"/>
      <c r="AN177" s="76"/>
      <c r="AO177" s="79"/>
      <c r="AP177" s="18"/>
      <c r="AQ177" s="18"/>
      <c r="AR177" s="18"/>
      <c r="AS177" s="18"/>
      <c r="AT177" s="18"/>
      <c r="AU177" s="18"/>
      <c r="AV177" s="18"/>
      <c r="AW177" s="18"/>
      <c r="AX177" s="18"/>
      <c r="AY177" s="18"/>
      <c r="AZ177" s="18"/>
    </row>
    <row r="178" spans="1:52" s="19" customFormat="1" ht="27" hidden="1" customHeight="1" x14ac:dyDescent="0.25">
      <c r="A178" s="31">
        <v>4726</v>
      </c>
      <c r="B178" s="10" t="s">
        <v>188</v>
      </c>
      <c r="C178" s="21" t="s">
        <v>30</v>
      </c>
      <c r="D178" s="44"/>
      <c r="E178" s="44"/>
      <c r="F178" s="44"/>
      <c r="G178" s="44"/>
      <c r="H178" s="42"/>
      <c r="I178" s="10"/>
      <c r="J178" s="42"/>
      <c r="K178" s="72"/>
      <c r="L178" s="72"/>
      <c r="M178" s="72"/>
      <c r="N178" s="72">
        <f t="shared" si="109"/>
        <v>0</v>
      </c>
      <c r="O178" s="72">
        <f t="shared" si="110"/>
        <v>0</v>
      </c>
      <c r="P178" s="72"/>
      <c r="Q178" s="72"/>
      <c r="R178" s="72">
        <f t="shared" si="111"/>
        <v>0</v>
      </c>
      <c r="S178" s="72">
        <f t="shared" si="112"/>
        <v>0</v>
      </c>
      <c r="T178" s="72"/>
      <c r="U178" s="72"/>
      <c r="V178" s="72">
        <f t="shared" si="113"/>
        <v>0</v>
      </c>
      <c r="W178" s="72">
        <f t="shared" si="114"/>
        <v>0</v>
      </c>
      <c r="X178" s="72"/>
      <c r="Y178" s="72"/>
      <c r="Z178" s="72"/>
      <c r="AA178" s="72"/>
      <c r="AB178" s="72"/>
      <c r="AC178" s="72">
        <f t="shared" si="96"/>
        <v>0</v>
      </c>
      <c r="AD178" s="72">
        <f t="shared" si="97"/>
        <v>0</v>
      </c>
      <c r="AE178" s="72">
        <f t="shared" si="98"/>
        <v>0</v>
      </c>
      <c r="AF178" s="225">
        <f t="shared" si="115"/>
        <v>0</v>
      </c>
      <c r="AG178" s="225">
        <f t="shared" si="116"/>
        <v>0</v>
      </c>
      <c r="AH178" s="225">
        <f t="shared" si="117"/>
        <v>0</v>
      </c>
      <c r="AI178" s="225">
        <f t="shared" si="118"/>
        <v>0</v>
      </c>
      <c r="AJ178" s="225">
        <f t="shared" si="119"/>
        <v>0</v>
      </c>
      <c r="AK178" s="225">
        <f t="shared" si="120"/>
        <v>0</v>
      </c>
      <c r="AL178" s="72"/>
      <c r="AM178" s="72"/>
      <c r="AN178" s="76"/>
      <c r="AO178" s="79"/>
      <c r="AP178" s="18"/>
      <c r="AQ178" s="18"/>
      <c r="AR178" s="18"/>
      <c r="AS178" s="18"/>
      <c r="AT178" s="18"/>
      <c r="AU178" s="18"/>
      <c r="AV178" s="18"/>
      <c r="AW178" s="18"/>
      <c r="AX178" s="18"/>
      <c r="AY178" s="18"/>
      <c r="AZ178" s="18"/>
    </row>
    <row r="179" spans="1:52" s="19" customFormat="1" ht="27" hidden="1" customHeight="1" x14ac:dyDescent="0.25">
      <c r="A179" s="31">
        <v>4727</v>
      </c>
      <c r="B179" s="10" t="s">
        <v>189</v>
      </c>
      <c r="C179" s="21" t="s">
        <v>30</v>
      </c>
      <c r="D179" s="44"/>
      <c r="E179" s="44"/>
      <c r="F179" s="44"/>
      <c r="G179" s="44"/>
      <c r="H179" s="42"/>
      <c r="I179" s="10"/>
      <c r="J179" s="42"/>
      <c r="K179" s="72"/>
      <c r="L179" s="72"/>
      <c r="M179" s="72"/>
      <c r="N179" s="72">
        <f t="shared" si="109"/>
        <v>0</v>
      </c>
      <c r="O179" s="72">
        <f t="shared" si="110"/>
        <v>0</v>
      </c>
      <c r="P179" s="72"/>
      <c r="Q179" s="72"/>
      <c r="R179" s="72">
        <f t="shared" si="111"/>
        <v>0</v>
      </c>
      <c r="S179" s="72">
        <f t="shared" si="112"/>
        <v>0</v>
      </c>
      <c r="T179" s="72"/>
      <c r="U179" s="72"/>
      <c r="V179" s="72">
        <f t="shared" si="113"/>
        <v>0</v>
      </c>
      <c r="W179" s="72">
        <f t="shared" si="114"/>
        <v>0</v>
      </c>
      <c r="X179" s="72"/>
      <c r="Y179" s="72"/>
      <c r="Z179" s="72"/>
      <c r="AA179" s="72"/>
      <c r="AB179" s="72"/>
      <c r="AC179" s="72">
        <f t="shared" si="96"/>
        <v>0</v>
      </c>
      <c r="AD179" s="72">
        <f t="shared" si="97"/>
        <v>0</v>
      </c>
      <c r="AE179" s="72">
        <f t="shared" si="98"/>
        <v>0</v>
      </c>
      <c r="AF179" s="225">
        <f t="shared" si="115"/>
        <v>0</v>
      </c>
      <c r="AG179" s="225">
        <f t="shared" si="116"/>
        <v>0</v>
      </c>
      <c r="AH179" s="225">
        <f t="shared" si="117"/>
        <v>0</v>
      </c>
      <c r="AI179" s="225">
        <f t="shared" si="118"/>
        <v>0</v>
      </c>
      <c r="AJ179" s="225">
        <f t="shared" si="119"/>
        <v>0</v>
      </c>
      <c r="AK179" s="225">
        <f t="shared" si="120"/>
        <v>0</v>
      </c>
      <c r="AL179" s="72"/>
      <c r="AM179" s="72"/>
      <c r="AN179" s="76"/>
      <c r="AO179" s="79"/>
      <c r="AP179" s="18"/>
      <c r="AQ179" s="18"/>
      <c r="AR179" s="18"/>
      <c r="AS179" s="18"/>
      <c r="AT179" s="18"/>
      <c r="AU179" s="18"/>
      <c r="AV179" s="18"/>
      <c r="AW179" s="18"/>
      <c r="AX179" s="18"/>
      <c r="AY179" s="18"/>
      <c r="AZ179" s="18"/>
    </row>
    <row r="180" spans="1:52" s="19" customFormat="1" ht="13.5" hidden="1" customHeight="1" x14ac:dyDescent="0.25">
      <c r="A180" s="31">
        <v>4728</v>
      </c>
      <c r="B180" s="10" t="s">
        <v>190</v>
      </c>
      <c r="C180" s="21" t="s">
        <v>30</v>
      </c>
      <c r="D180" s="44"/>
      <c r="E180" s="44"/>
      <c r="F180" s="44"/>
      <c r="G180" s="44"/>
      <c r="H180" s="42"/>
      <c r="I180" s="10"/>
      <c r="J180" s="42"/>
      <c r="K180" s="72"/>
      <c r="L180" s="72"/>
      <c r="M180" s="72"/>
      <c r="N180" s="72">
        <f t="shared" si="109"/>
        <v>0</v>
      </c>
      <c r="O180" s="72">
        <f t="shared" si="110"/>
        <v>0</v>
      </c>
      <c r="P180" s="72"/>
      <c r="Q180" s="72"/>
      <c r="R180" s="72">
        <f t="shared" si="111"/>
        <v>0</v>
      </c>
      <c r="S180" s="72">
        <f t="shared" si="112"/>
        <v>0</v>
      </c>
      <c r="T180" s="72"/>
      <c r="U180" s="72"/>
      <c r="V180" s="72">
        <f t="shared" si="113"/>
        <v>0</v>
      </c>
      <c r="W180" s="72">
        <f t="shared" si="114"/>
        <v>0</v>
      </c>
      <c r="X180" s="72"/>
      <c r="Y180" s="72"/>
      <c r="Z180" s="72"/>
      <c r="AA180" s="72"/>
      <c r="AB180" s="72"/>
      <c r="AC180" s="72">
        <f t="shared" si="96"/>
        <v>0</v>
      </c>
      <c r="AD180" s="72">
        <f t="shared" si="97"/>
        <v>0</v>
      </c>
      <c r="AE180" s="72">
        <f t="shared" si="98"/>
        <v>0</v>
      </c>
      <c r="AF180" s="225">
        <f t="shared" si="115"/>
        <v>0</v>
      </c>
      <c r="AG180" s="225">
        <f t="shared" si="116"/>
        <v>0</v>
      </c>
      <c r="AH180" s="225">
        <f t="shared" si="117"/>
        <v>0</v>
      </c>
      <c r="AI180" s="225">
        <f t="shared" si="118"/>
        <v>0</v>
      </c>
      <c r="AJ180" s="225">
        <f t="shared" si="119"/>
        <v>0</v>
      </c>
      <c r="AK180" s="225">
        <f t="shared" si="120"/>
        <v>0</v>
      </c>
      <c r="AL180" s="72"/>
      <c r="AM180" s="72"/>
      <c r="AN180" s="76"/>
      <c r="AO180" s="79"/>
      <c r="AP180" s="18"/>
      <c r="AQ180" s="18"/>
      <c r="AR180" s="18"/>
      <c r="AS180" s="18"/>
      <c r="AT180" s="18"/>
      <c r="AU180" s="18"/>
      <c r="AV180" s="18"/>
      <c r="AW180" s="18"/>
      <c r="AX180" s="18"/>
      <c r="AY180" s="18"/>
      <c r="AZ180" s="18"/>
    </row>
    <row r="181" spans="1:52" s="19" customFormat="1" ht="13.5" hidden="1" customHeight="1" x14ac:dyDescent="0.25">
      <c r="A181" s="31">
        <v>4729</v>
      </c>
      <c r="B181" s="10" t="s">
        <v>191</v>
      </c>
      <c r="C181" s="21" t="s">
        <v>30</v>
      </c>
      <c r="D181" s="44"/>
      <c r="E181" s="44"/>
      <c r="F181" s="44"/>
      <c r="G181" s="44"/>
      <c r="H181" s="42"/>
      <c r="I181" s="10"/>
      <c r="J181" s="42"/>
      <c r="K181" s="72"/>
      <c r="L181" s="72"/>
      <c r="M181" s="72"/>
      <c r="N181" s="72">
        <f t="shared" si="109"/>
        <v>0</v>
      </c>
      <c r="O181" s="72">
        <f t="shared" si="110"/>
        <v>0</v>
      </c>
      <c r="P181" s="72"/>
      <c r="Q181" s="72"/>
      <c r="R181" s="72">
        <f t="shared" si="111"/>
        <v>0</v>
      </c>
      <c r="S181" s="72">
        <f t="shared" si="112"/>
        <v>0</v>
      </c>
      <c r="T181" s="72"/>
      <c r="U181" s="72"/>
      <c r="V181" s="72">
        <f t="shared" si="113"/>
        <v>0</v>
      </c>
      <c r="W181" s="72">
        <f t="shared" si="114"/>
        <v>0</v>
      </c>
      <c r="X181" s="72"/>
      <c r="Y181" s="72"/>
      <c r="Z181" s="72"/>
      <c r="AA181" s="72"/>
      <c r="AB181" s="72"/>
      <c r="AC181" s="72">
        <f t="shared" si="96"/>
        <v>0</v>
      </c>
      <c r="AD181" s="72">
        <f t="shared" si="97"/>
        <v>0</v>
      </c>
      <c r="AE181" s="72">
        <f t="shared" si="98"/>
        <v>0</v>
      </c>
      <c r="AF181" s="225">
        <f t="shared" si="115"/>
        <v>0</v>
      </c>
      <c r="AG181" s="225">
        <f t="shared" si="116"/>
        <v>0</v>
      </c>
      <c r="AH181" s="225">
        <f t="shared" si="117"/>
        <v>0</v>
      </c>
      <c r="AI181" s="225">
        <f t="shared" si="118"/>
        <v>0</v>
      </c>
      <c r="AJ181" s="225">
        <f t="shared" si="119"/>
        <v>0</v>
      </c>
      <c r="AK181" s="225">
        <f t="shared" si="120"/>
        <v>0</v>
      </c>
      <c r="AL181" s="72"/>
      <c r="AM181" s="72"/>
      <c r="AN181" s="76"/>
      <c r="AO181" s="79"/>
      <c r="AP181" s="18"/>
      <c r="AQ181" s="18"/>
      <c r="AR181" s="18"/>
      <c r="AS181" s="18"/>
      <c r="AT181" s="18"/>
      <c r="AU181" s="18"/>
      <c r="AV181" s="18"/>
      <c r="AW181" s="18"/>
      <c r="AX181" s="18"/>
      <c r="AY181" s="18"/>
      <c r="AZ181" s="18"/>
    </row>
    <row r="182" spans="1:52" s="19" customFormat="1" ht="13.5" hidden="1" customHeight="1" x14ac:dyDescent="0.25">
      <c r="A182" s="31">
        <v>0</v>
      </c>
      <c r="B182" s="10" t="s">
        <v>192</v>
      </c>
      <c r="C182" s="21" t="s">
        <v>30</v>
      </c>
      <c r="D182" s="44">
        <f t="shared" ref="D182:AN182" si="132">D183</f>
        <v>0</v>
      </c>
      <c r="E182" s="44">
        <f t="shared" si="132"/>
        <v>0</v>
      </c>
      <c r="F182" s="44">
        <f t="shared" si="132"/>
        <v>0</v>
      </c>
      <c r="G182" s="44">
        <f t="shared" si="132"/>
        <v>0</v>
      </c>
      <c r="H182" s="42">
        <v>0</v>
      </c>
      <c r="I182" s="10">
        <f t="shared" si="132"/>
        <v>0</v>
      </c>
      <c r="J182" s="42">
        <v>0</v>
      </c>
      <c r="K182" s="72">
        <f t="shared" si="132"/>
        <v>0</v>
      </c>
      <c r="L182" s="72">
        <f t="shared" si="132"/>
        <v>0</v>
      </c>
      <c r="M182" s="72">
        <f t="shared" si="132"/>
        <v>0</v>
      </c>
      <c r="N182" s="72">
        <f t="shared" si="109"/>
        <v>0</v>
      </c>
      <c r="O182" s="72">
        <f t="shared" si="110"/>
        <v>0</v>
      </c>
      <c r="P182" s="72">
        <v>0</v>
      </c>
      <c r="Q182" s="72">
        <f t="shared" si="132"/>
        <v>0</v>
      </c>
      <c r="R182" s="72">
        <f t="shared" si="111"/>
        <v>0</v>
      </c>
      <c r="S182" s="72">
        <f t="shared" si="112"/>
        <v>0</v>
      </c>
      <c r="T182" s="72">
        <v>0</v>
      </c>
      <c r="U182" s="72">
        <f t="shared" si="132"/>
        <v>0</v>
      </c>
      <c r="V182" s="72">
        <f t="shared" si="113"/>
        <v>0</v>
      </c>
      <c r="W182" s="72">
        <f t="shared" si="114"/>
        <v>0</v>
      </c>
      <c r="X182" s="72">
        <v>0</v>
      </c>
      <c r="Y182" s="72">
        <f t="shared" si="132"/>
        <v>0</v>
      </c>
      <c r="Z182" s="72">
        <f t="shared" si="132"/>
        <v>0</v>
      </c>
      <c r="AA182" s="72">
        <f t="shared" si="132"/>
        <v>0</v>
      </c>
      <c r="AB182" s="72">
        <f t="shared" si="132"/>
        <v>0</v>
      </c>
      <c r="AC182" s="72">
        <f t="shared" si="96"/>
        <v>0</v>
      </c>
      <c r="AD182" s="72">
        <f t="shared" si="97"/>
        <v>0</v>
      </c>
      <c r="AE182" s="72">
        <f t="shared" si="98"/>
        <v>0</v>
      </c>
      <c r="AF182" s="225">
        <f t="shared" si="115"/>
        <v>0</v>
      </c>
      <c r="AG182" s="225">
        <f t="shared" si="116"/>
        <v>0</v>
      </c>
      <c r="AH182" s="225">
        <f t="shared" si="117"/>
        <v>0</v>
      </c>
      <c r="AI182" s="225">
        <f t="shared" si="118"/>
        <v>0</v>
      </c>
      <c r="AJ182" s="225">
        <f t="shared" si="119"/>
        <v>0</v>
      </c>
      <c r="AK182" s="225">
        <f t="shared" si="120"/>
        <v>0</v>
      </c>
      <c r="AL182" s="72">
        <f t="shared" si="132"/>
        <v>0</v>
      </c>
      <c r="AM182" s="72">
        <f t="shared" si="132"/>
        <v>0</v>
      </c>
      <c r="AN182" s="76">
        <f t="shared" si="132"/>
        <v>0</v>
      </c>
      <c r="AO182" s="79"/>
      <c r="AP182" s="18"/>
      <c r="AQ182" s="18"/>
      <c r="AR182" s="18"/>
      <c r="AS182" s="18"/>
      <c r="AT182" s="18"/>
      <c r="AU182" s="18"/>
      <c r="AV182" s="18"/>
      <c r="AW182" s="18"/>
      <c r="AX182" s="18"/>
      <c r="AY182" s="18"/>
      <c r="AZ182" s="18"/>
    </row>
    <row r="183" spans="1:52" s="19" customFormat="1" ht="13.5" hidden="1" customHeight="1" x14ac:dyDescent="0.25">
      <c r="A183" s="31">
        <v>4741</v>
      </c>
      <c r="B183" s="10" t="s">
        <v>192</v>
      </c>
      <c r="C183" s="21" t="s">
        <v>30</v>
      </c>
      <c r="D183" s="44"/>
      <c r="E183" s="44"/>
      <c r="F183" s="44"/>
      <c r="G183" s="44"/>
      <c r="H183" s="42"/>
      <c r="I183" s="10"/>
      <c r="J183" s="42"/>
      <c r="K183" s="72"/>
      <c r="L183" s="72"/>
      <c r="M183" s="72"/>
      <c r="N183" s="72">
        <f t="shared" si="109"/>
        <v>0</v>
      </c>
      <c r="O183" s="72">
        <f t="shared" si="110"/>
        <v>0</v>
      </c>
      <c r="P183" s="72"/>
      <c r="Q183" s="72"/>
      <c r="R183" s="72">
        <f t="shared" si="111"/>
        <v>0</v>
      </c>
      <c r="S183" s="72">
        <f t="shared" si="112"/>
        <v>0</v>
      </c>
      <c r="T183" s="72"/>
      <c r="U183" s="72"/>
      <c r="V183" s="72">
        <f t="shared" si="113"/>
        <v>0</v>
      </c>
      <c r="W183" s="72">
        <f t="shared" si="114"/>
        <v>0</v>
      </c>
      <c r="X183" s="72"/>
      <c r="Y183" s="72"/>
      <c r="Z183" s="72"/>
      <c r="AA183" s="72"/>
      <c r="AB183" s="72"/>
      <c r="AC183" s="72">
        <f t="shared" si="96"/>
        <v>0</v>
      </c>
      <c r="AD183" s="72">
        <f t="shared" si="97"/>
        <v>0</v>
      </c>
      <c r="AE183" s="72">
        <f t="shared" si="98"/>
        <v>0</v>
      </c>
      <c r="AF183" s="225">
        <f t="shared" si="115"/>
        <v>0</v>
      </c>
      <c r="AG183" s="225">
        <f t="shared" si="116"/>
        <v>0</v>
      </c>
      <c r="AH183" s="225">
        <f t="shared" si="117"/>
        <v>0</v>
      </c>
      <c r="AI183" s="225">
        <f t="shared" si="118"/>
        <v>0</v>
      </c>
      <c r="AJ183" s="225">
        <f t="shared" si="119"/>
        <v>0</v>
      </c>
      <c r="AK183" s="225">
        <f t="shared" si="120"/>
        <v>0</v>
      </c>
      <c r="AL183" s="72"/>
      <c r="AM183" s="72"/>
      <c r="AN183" s="76"/>
      <c r="AO183" s="79"/>
      <c r="AP183" s="18"/>
      <c r="AQ183" s="18"/>
      <c r="AR183" s="18"/>
      <c r="AS183" s="18"/>
      <c r="AT183" s="18"/>
      <c r="AU183" s="18"/>
      <c r="AV183" s="18"/>
      <c r="AW183" s="18"/>
      <c r="AX183" s="18"/>
      <c r="AY183" s="18"/>
      <c r="AZ183" s="18"/>
    </row>
    <row r="184" spans="1:52" s="19" customFormat="1" ht="67.5" hidden="1" customHeight="1" x14ac:dyDescent="0.25">
      <c r="A184" s="60" t="s">
        <v>193</v>
      </c>
      <c r="B184" s="61" t="s">
        <v>194</v>
      </c>
      <c r="C184" s="21" t="s">
        <v>30</v>
      </c>
      <c r="D184" s="44">
        <f>D185+D186+D187+D188</f>
        <v>0</v>
      </c>
      <c r="E184" s="44">
        <f>E185+E186+E187+E188</f>
        <v>0</v>
      </c>
      <c r="F184" s="44">
        <f t="shared" ref="F184:I184" si="133">F185+F186+F187+F188</f>
        <v>0</v>
      </c>
      <c r="G184" s="44">
        <f t="shared" si="133"/>
        <v>0</v>
      </c>
      <c r="H184" s="42">
        <v>0</v>
      </c>
      <c r="I184" s="10">
        <f t="shared" si="133"/>
        <v>0</v>
      </c>
      <c r="J184" s="42">
        <v>0</v>
      </c>
      <c r="K184" s="72">
        <f t="shared" ref="K184:AM184" si="134">K185+K186+K187+K188</f>
        <v>0</v>
      </c>
      <c r="L184" s="72">
        <f>L185+L186+L187+L188</f>
        <v>0</v>
      </c>
      <c r="M184" s="72">
        <f t="shared" si="134"/>
        <v>0</v>
      </c>
      <c r="N184" s="72">
        <f t="shared" si="109"/>
        <v>0</v>
      </c>
      <c r="O184" s="72">
        <f t="shared" si="110"/>
        <v>0</v>
      </c>
      <c r="P184" s="72">
        <v>0</v>
      </c>
      <c r="Q184" s="72">
        <f t="shared" si="134"/>
        <v>0</v>
      </c>
      <c r="R184" s="72">
        <f t="shared" si="111"/>
        <v>0</v>
      </c>
      <c r="S184" s="72">
        <f t="shared" si="112"/>
        <v>0</v>
      </c>
      <c r="T184" s="72">
        <v>0</v>
      </c>
      <c r="U184" s="72">
        <f t="shared" si="134"/>
        <v>0</v>
      </c>
      <c r="V184" s="72">
        <f t="shared" si="113"/>
        <v>0</v>
      </c>
      <c r="W184" s="72">
        <f t="shared" si="114"/>
        <v>0</v>
      </c>
      <c r="X184" s="72">
        <v>0</v>
      </c>
      <c r="Y184" s="72">
        <f t="shared" si="134"/>
        <v>0</v>
      </c>
      <c r="Z184" s="72">
        <f t="shared" si="134"/>
        <v>0</v>
      </c>
      <c r="AA184" s="72">
        <f t="shared" si="134"/>
        <v>0</v>
      </c>
      <c r="AB184" s="72">
        <f t="shared" si="134"/>
        <v>0</v>
      </c>
      <c r="AC184" s="72">
        <f t="shared" si="96"/>
        <v>0</v>
      </c>
      <c r="AD184" s="72">
        <f t="shared" si="97"/>
        <v>0</v>
      </c>
      <c r="AE184" s="72">
        <f t="shared" si="98"/>
        <v>0</v>
      </c>
      <c r="AF184" s="225">
        <f t="shared" si="115"/>
        <v>0</v>
      </c>
      <c r="AG184" s="225">
        <f t="shared" si="116"/>
        <v>0</v>
      </c>
      <c r="AH184" s="225">
        <f t="shared" si="117"/>
        <v>0</v>
      </c>
      <c r="AI184" s="225">
        <f t="shared" si="118"/>
        <v>0</v>
      </c>
      <c r="AJ184" s="225">
        <f t="shared" si="119"/>
        <v>0</v>
      </c>
      <c r="AK184" s="225">
        <f t="shared" si="120"/>
        <v>0</v>
      </c>
      <c r="AL184" s="72">
        <f t="shared" si="134"/>
        <v>0</v>
      </c>
      <c r="AM184" s="72">
        <f t="shared" si="134"/>
        <v>0</v>
      </c>
      <c r="AN184" s="76">
        <f>AN185+AN186+AN187+AN188</f>
        <v>0</v>
      </c>
      <c r="AO184" s="79"/>
      <c r="AP184" s="18"/>
      <c r="AQ184" s="18"/>
      <c r="AR184" s="18"/>
      <c r="AS184" s="18"/>
      <c r="AT184" s="18"/>
      <c r="AU184" s="18"/>
      <c r="AV184" s="18"/>
      <c r="AW184" s="18"/>
      <c r="AX184" s="18"/>
      <c r="AY184" s="18"/>
      <c r="AZ184" s="18"/>
    </row>
    <row r="185" spans="1:52" s="19" customFormat="1" ht="13.5" hidden="1" customHeight="1" x14ac:dyDescent="0.25">
      <c r="A185" s="60" t="s">
        <v>195</v>
      </c>
      <c r="B185" s="61" t="s">
        <v>196</v>
      </c>
      <c r="C185" s="21" t="s">
        <v>30</v>
      </c>
      <c r="D185" s="44"/>
      <c r="E185" s="44"/>
      <c r="F185" s="44"/>
      <c r="G185" s="44"/>
      <c r="H185" s="42"/>
      <c r="I185" s="10"/>
      <c r="J185" s="42"/>
      <c r="K185" s="72"/>
      <c r="L185" s="72"/>
      <c r="M185" s="72"/>
      <c r="N185" s="72">
        <f t="shared" si="109"/>
        <v>0</v>
      </c>
      <c r="O185" s="72">
        <f t="shared" si="110"/>
        <v>0</v>
      </c>
      <c r="P185" s="72"/>
      <c r="Q185" s="72"/>
      <c r="R185" s="72">
        <f t="shared" si="111"/>
        <v>0</v>
      </c>
      <c r="S185" s="72">
        <f t="shared" si="112"/>
        <v>0</v>
      </c>
      <c r="T185" s="72"/>
      <c r="U185" s="72"/>
      <c r="V185" s="72">
        <f t="shared" si="113"/>
        <v>0</v>
      </c>
      <c r="W185" s="72">
        <f t="shared" si="114"/>
        <v>0</v>
      </c>
      <c r="X185" s="72"/>
      <c r="Y185" s="72"/>
      <c r="Z185" s="72"/>
      <c r="AA185" s="72"/>
      <c r="AB185" s="72"/>
      <c r="AC185" s="72">
        <f t="shared" si="96"/>
        <v>0</v>
      </c>
      <c r="AD185" s="72">
        <f t="shared" si="97"/>
        <v>0</v>
      </c>
      <c r="AE185" s="72">
        <f t="shared" si="98"/>
        <v>0</v>
      </c>
      <c r="AF185" s="225">
        <f t="shared" si="115"/>
        <v>0</v>
      </c>
      <c r="AG185" s="225">
        <f t="shared" si="116"/>
        <v>0</v>
      </c>
      <c r="AH185" s="225">
        <f t="shared" si="117"/>
        <v>0</v>
      </c>
      <c r="AI185" s="225">
        <f t="shared" si="118"/>
        <v>0</v>
      </c>
      <c r="AJ185" s="225">
        <f t="shared" si="119"/>
        <v>0</v>
      </c>
      <c r="AK185" s="225">
        <f t="shared" si="120"/>
        <v>0</v>
      </c>
      <c r="AL185" s="72"/>
      <c r="AM185" s="72"/>
      <c r="AN185" s="76"/>
      <c r="AO185" s="79"/>
      <c r="AP185" s="18"/>
      <c r="AQ185" s="18"/>
      <c r="AR185" s="18"/>
      <c r="AS185" s="18"/>
      <c r="AT185" s="18"/>
      <c r="AU185" s="18"/>
      <c r="AV185" s="18"/>
      <c r="AW185" s="18"/>
      <c r="AX185" s="18"/>
      <c r="AY185" s="18"/>
      <c r="AZ185" s="18"/>
    </row>
    <row r="186" spans="1:52" s="19" customFormat="1" ht="27" hidden="1" customHeight="1" x14ac:dyDescent="0.25">
      <c r="A186" s="60" t="s">
        <v>197</v>
      </c>
      <c r="B186" s="61" t="s">
        <v>198</v>
      </c>
      <c r="C186" s="21" t="s">
        <v>30</v>
      </c>
      <c r="D186" s="44"/>
      <c r="E186" s="44"/>
      <c r="F186" s="44"/>
      <c r="G186" s="44"/>
      <c r="H186" s="42"/>
      <c r="I186" s="10"/>
      <c r="J186" s="42"/>
      <c r="K186" s="72"/>
      <c r="L186" s="72"/>
      <c r="M186" s="72"/>
      <c r="N186" s="72">
        <f t="shared" si="109"/>
        <v>0</v>
      </c>
      <c r="O186" s="72">
        <f t="shared" si="110"/>
        <v>0</v>
      </c>
      <c r="P186" s="72"/>
      <c r="Q186" s="72"/>
      <c r="R186" s="72">
        <f t="shared" si="111"/>
        <v>0</v>
      </c>
      <c r="S186" s="72">
        <f t="shared" si="112"/>
        <v>0</v>
      </c>
      <c r="T186" s="72"/>
      <c r="U186" s="72"/>
      <c r="V186" s="72">
        <f t="shared" si="113"/>
        <v>0</v>
      </c>
      <c r="W186" s="72">
        <f t="shared" si="114"/>
        <v>0</v>
      </c>
      <c r="X186" s="72"/>
      <c r="Y186" s="72"/>
      <c r="Z186" s="72"/>
      <c r="AA186" s="72"/>
      <c r="AB186" s="72"/>
      <c r="AC186" s="72">
        <f t="shared" si="96"/>
        <v>0</v>
      </c>
      <c r="AD186" s="72">
        <f t="shared" si="97"/>
        <v>0</v>
      </c>
      <c r="AE186" s="72">
        <f t="shared" si="98"/>
        <v>0</v>
      </c>
      <c r="AF186" s="225">
        <f t="shared" si="115"/>
        <v>0</v>
      </c>
      <c r="AG186" s="225">
        <f t="shared" si="116"/>
        <v>0</v>
      </c>
      <c r="AH186" s="225">
        <f t="shared" si="117"/>
        <v>0</v>
      </c>
      <c r="AI186" s="225">
        <f t="shared" si="118"/>
        <v>0</v>
      </c>
      <c r="AJ186" s="225">
        <f t="shared" si="119"/>
        <v>0</v>
      </c>
      <c r="AK186" s="225">
        <f t="shared" si="120"/>
        <v>0</v>
      </c>
      <c r="AL186" s="72"/>
      <c r="AM186" s="72"/>
      <c r="AN186" s="76"/>
      <c r="AO186" s="79"/>
      <c r="AP186" s="18"/>
      <c r="AQ186" s="18"/>
      <c r="AR186" s="18"/>
      <c r="AS186" s="18"/>
      <c r="AT186" s="18"/>
      <c r="AU186" s="18"/>
      <c r="AV186" s="18"/>
      <c r="AW186" s="18"/>
      <c r="AX186" s="18"/>
      <c r="AY186" s="18"/>
      <c r="AZ186" s="18"/>
    </row>
    <row r="187" spans="1:52" s="19" customFormat="1" ht="13.5" hidden="1" customHeight="1" x14ac:dyDescent="0.25">
      <c r="A187" s="60" t="s">
        <v>199</v>
      </c>
      <c r="B187" s="61" t="s">
        <v>200</v>
      </c>
      <c r="C187" s="21" t="s">
        <v>30</v>
      </c>
      <c r="D187" s="44"/>
      <c r="E187" s="44"/>
      <c r="F187" s="44"/>
      <c r="G187" s="44"/>
      <c r="H187" s="42"/>
      <c r="I187" s="10"/>
      <c r="J187" s="42"/>
      <c r="K187" s="72"/>
      <c r="L187" s="72"/>
      <c r="M187" s="72"/>
      <c r="N187" s="72">
        <f t="shared" si="109"/>
        <v>0</v>
      </c>
      <c r="O187" s="72">
        <f t="shared" si="110"/>
        <v>0</v>
      </c>
      <c r="P187" s="72"/>
      <c r="Q187" s="72"/>
      <c r="R187" s="72">
        <f t="shared" si="111"/>
        <v>0</v>
      </c>
      <c r="S187" s="72">
        <f t="shared" si="112"/>
        <v>0</v>
      </c>
      <c r="T187" s="72"/>
      <c r="U187" s="72"/>
      <c r="V187" s="72">
        <f t="shared" si="113"/>
        <v>0</v>
      </c>
      <c r="W187" s="72">
        <f t="shared" si="114"/>
        <v>0</v>
      </c>
      <c r="X187" s="72"/>
      <c r="Y187" s="72"/>
      <c r="Z187" s="72"/>
      <c r="AA187" s="72"/>
      <c r="AB187" s="72"/>
      <c r="AC187" s="72">
        <f t="shared" si="96"/>
        <v>0</v>
      </c>
      <c r="AD187" s="72">
        <f t="shared" si="97"/>
        <v>0</v>
      </c>
      <c r="AE187" s="72">
        <f t="shared" si="98"/>
        <v>0</v>
      </c>
      <c r="AF187" s="225">
        <f t="shared" si="115"/>
        <v>0</v>
      </c>
      <c r="AG187" s="225">
        <f t="shared" si="116"/>
        <v>0</v>
      </c>
      <c r="AH187" s="225">
        <f t="shared" si="117"/>
        <v>0</v>
      </c>
      <c r="AI187" s="225">
        <f t="shared" si="118"/>
        <v>0</v>
      </c>
      <c r="AJ187" s="225">
        <f t="shared" si="119"/>
        <v>0</v>
      </c>
      <c r="AK187" s="225">
        <f t="shared" si="120"/>
        <v>0</v>
      </c>
      <c r="AL187" s="72"/>
      <c r="AM187" s="72"/>
      <c r="AN187" s="76"/>
      <c r="AO187" s="79"/>
      <c r="AP187" s="18"/>
      <c r="AQ187" s="18"/>
      <c r="AR187" s="18"/>
      <c r="AS187" s="18"/>
      <c r="AT187" s="18"/>
      <c r="AU187" s="18"/>
      <c r="AV187" s="18"/>
      <c r="AW187" s="18"/>
      <c r="AX187" s="18"/>
      <c r="AY187" s="18"/>
      <c r="AZ187" s="18"/>
    </row>
    <row r="188" spans="1:52" s="19" customFormat="1" ht="13.5" hidden="1" customHeight="1" x14ac:dyDescent="0.25">
      <c r="A188" s="60" t="s">
        <v>201</v>
      </c>
      <c r="B188" s="61" t="s">
        <v>202</v>
      </c>
      <c r="C188" s="21" t="s">
        <v>30</v>
      </c>
      <c r="D188" s="44"/>
      <c r="E188" s="44"/>
      <c r="F188" s="44"/>
      <c r="G188" s="44"/>
      <c r="H188" s="42"/>
      <c r="I188" s="10"/>
      <c r="J188" s="42"/>
      <c r="K188" s="72"/>
      <c r="L188" s="72"/>
      <c r="M188" s="72"/>
      <c r="N188" s="72">
        <f t="shared" si="109"/>
        <v>0</v>
      </c>
      <c r="O188" s="72">
        <f t="shared" si="110"/>
        <v>0</v>
      </c>
      <c r="P188" s="72"/>
      <c r="Q188" s="72"/>
      <c r="R188" s="72">
        <f t="shared" si="111"/>
        <v>0</v>
      </c>
      <c r="S188" s="72">
        <f t="shared" si="112"/>
        <v>0</v>
      </c>
      <c r="T188" s="72"/>
      <c r="U188" s="72"/>
      <c r="V188" s="72">
        <f t="shared" si="113"/>
        <v>0</v>
      </c>
      <c r="W188" s="72">
        <f t="shared" si="114"/>
        <v>0</v>
      </c>
      <c r="X188" s="72"/>
      <c r="Y188" s="72"/>
      <c r="Z188" s="72"/>
      <c r="AA188" s="72"/>
      <c r="AB188" s="72"/>
      <c r="AC188" s="72">
        <f t="shared" si="96"/>
        <v>0</v>
      </c>
      <c r="AD188" s="72">
        <f t="shared" si="97"/>
        <v>0</v>
      </c>
      <c r="AE188" s="72">
        <f t="shared" si="98"/>
        <v>0</v>
      </c>
      <c r="AF188" s="225">
        <f t="shared" si="115"/>
        <v>0</v>
      </c>
      <c r="AG188" s="225">
        <f t="shared" si="116"/>
        <v>0</v>
      </c>
      <c r="AH188" s="225">
        <f t="shared" si="117"/>
        <v>0</v>
      </c>
      <c r="AI188" s="225">
        <f t="shared" si="118"/>
        <v>0</v>
      </c>
      <c r="AJ188" s="225">
        <f t="shared" si="119"/>
        <v>0</v>
      </c>
      <c r="AK188" s="225">
        <f t="shared" si="120"/>
        <v>0</v>
      </c>
      <c r="AL188" s="72"/>
      <c r="AM188" s="72"/>
      <c r="AN188" s="76"/>
      <c r="AO188" s="79"/>
      <c r="AP188" s="18"/>
      <c r="AQ188" s="18"/>
      <c r="AR188" s="18"/>
      <c r="AS188" s="18"/>
      <c r="AT188" s="18"/>
      <c r="AU188" s="18"/>
      <c r="AV188" s="18"/>
      <c r="AW188" s="18"/>
      <c r="AX188" s="18"/>
      <c r="AY188" s="18"/>
      <c r="AZ188" s="18"/>
    </row>
    <row r="189" spans="1:52" s="19" customFormat="1" ht="13.5" hidden="1" customHeight="1" x14ac:dyDescent="0.25">
      <c r="A189" s="31">
        <v>0</v>
      </c>
      <c r="B189" s="10" t="s">
        <v>203</v>
      </c>
      <c r="C189" s="21" t="s">
        <v>30</v>
      </c>
      <c r="D189" s="44">
        <f>+D190+D193+D198+D200+D203+D205+D207</f>
        <v>50</v>
      </c>
      <c r="E189" s="44">
        <f>+E190+E193+E198+E200+E203+E205+E207</f>
        <v>0</v>
      </c>
      <c r="F189" s="44">
        <f t="shared" ref="F189:I189" si="135">+F190+F193+F198+F200+F203+F205+F207</f>
        <v>54.7</v>
      </c>
      <c r="G189" s="44">
        <f t="shared" si="135"/>
        <v>0</v>
      </c>
      <c r="H189" s="42">
        <v>50</v>
      </c>
      <c r="I189" s="10">
        <f t="shared" si="135"/>
        <v>0</v>
      </c>
      <c r="J189" s="42">
        <v>50</v>
      </c>
      <c r="K189" s="72">
        <f t="shared" ref="K189:AM189" si="136">+K190+K193+K198+K200+K203+K205+K207</f>
        <v>0</v>
      </c>
      <c r="L189" s="72">
        <f>+L190+L193+L198+L200+L203+L205+L207</f>
        <v>0</v>
      </c>
      <c r="M189" s="72">
        <f t="shared" si="136"/>
        <v>0</v>
      </c>
      <c r="N189" s="72">
        <f t="shared" si="109"/>
        <v>25</v>
      </c>
      <c r="O189" s="72">
        <f t="shared" si="110"/>
        <v>25</v>
      </c>
      <c r="P189" s="72">
        <v>50</v>
      </c>
      <c r="Q189" s="72">
        <f t="shared" si="136"/>
        <v>0</v>
      </c>
      <c r="R189" s="72">
        <f t="shared" si="111"/>
        <v>25</v>
      </c>
      <c r="S189" s="72">
        <f t="shared" si="112"/>
        <v>25</v>
      </c>
      <c r="T189" s="72">
        <v>50</v>
      </c>
      <c r="U189" s="72">
        <f t="shared" si="136"/>
        <v>0</v>
      </c>
      <c r="V189" s="72">
        <f t="shared" si="113"/>
        <v>25</v>
      </c>
      <c r="W189" s="72">
        <f t="shared" si="114"/>
        <v>25</v>
      </c>
      <c r="X189" s="72">
        <v>50</v>
      </c>
      <c r="Y189" s="72">
        <f t="shared" si="136"/>
        <v>0</v>
      </c>
      <c r="Z189" s="72">
        <f t="shared" si="136"/>
        <v>0</v>
      </c>
      <c r="AA189" s="72">
        <f t="shared" si="136"/>
        <v>0</v>
      </c>
      <c r="AB189" s="72">
        <f t="shared" si="136"/>
        <v>0</v>
      </c>
      <c r="AC189" s="72">
        <f t="shared" si="96"/>
        <v>25</v>
      </c>
      <c r="AD189" s="72">
        <f t="shared" si="97"/>
        <v>25</v>
      </c>
      <c r="AE189" s="72">
        <f t="shared" si="98"/>
        <v>50</v>
      </c>
      <c r="AF189" s="225">
        <f t="shared" si="115"/>
        <v>12.5</v>
      </c>
      <c r="AG189" s="225">
        <f t="shared" si="116"/>
        <v>12.5</v>
      </c>
      <c r="AH189" s="225">
        <f t="shared" si="117"/>
        <v>25</v>
      </c>
      <c r="AI189" s="225">
        <f t="shared" si="118"/>
        <v>37.5</v>
      </c>
      <c r="AJ189" s="225">
        <f t="shared" si="119"/>
        <v>12.5</v>
      </c>
      <c r="AK189" s="225">
        <f t="shared" si="120"/>
        <v>50</v>
      </c>
      <c r="AL189" s="72">
        <f t="shared" si="136"/>
        <v>0</v>
      </c>
      <c r="AM189" s="72">
        <f t="shared" si="136"/>
        <v>0</v>
      </c>
      <c r="AN189" s="76">
        <f>+AN190+AN193+AN198+AN200+AN203+AN205+AN207</f>
        <v>0</v>
      </c>
      <c r="AO189" s="79"/>
      <c r="AP189" s="18"/>
      <c r="AQ189" s="18"/>
      <c r="AR189" s="18"/>
      <c r="AS189" s="18"/>
      <c r="AT189" s="18"/>
      <c r="AU189" s="18"/>
      <c r="AV189" s="18"/>
      <c r="AW189" s="18"/>
      <c r="AX189" s="18"/>
      <c r="AY189" s="18"/>
      <c r="AZ189" s="18"/>
    </row>
    <row r="190" spans="1:52" s="19" customFormat="1" ht="40.5" hidden="1" customHeight="1" x14ac:dyDescent="0.25">
      <c r="A190" s="31">
        <v>0</v>
      </c>
      <c r="B190" s="10" t="s">
        <v>204</v>
      </c>
      <c r="C190" s="21" t="s">
        <v>30</v>
      </c>
      <c r="D190" s="44">
        <f>+D191+D192</f>
        <v>0</v>
      </c>
      <c r="E190" s="44">
        <f>+E191+E192</f>
        <v>0</v>
      </c>
      <c r="F190" s="44">
        <f t="shared" ref="F190:I190" si="137">+F191+F192</f>
        <v>0</v>
      </c>
      <c r="G190" s="44">
        <f t="shared" si="137"/>
        <v>0</v>
      </c>
      <c r="H190" s="42">
        <v>0</v>
      </c>
      <c r="I190" s="10">
        <f t="shared" si="137"/>
        <v>0</v>
      </c>
      <c r="J190" s="42">
        <v>0</v>
      </c>
      <c r="K190" s="72">
        <f t="shared" ref="K190:AM190" si="138">+K191+K192</f>
        <v>0</v>
      </c>
      <c r="L190" s="72">
        <f>+L191+L192</f>
        <v>0</v>
      </c>
      <c r="M190" s="72">
        <f t="shared" si="138"/>
        <v>0</v>
      </c>
      <c r="N190" s="72">
        <f t="shared" si="109"/>
        <v>0</v>
      </c>
      <c r="O190" s="72">
        <f t="shared" si="110"/>
        <v>0</v>
      </c>
      <c r="P190" s="72">
        <v>0</v>
      </c>
      <c r="Q190" s="72">
        <f t="shared" si="138"/>
        <v>0</v>
      </c>
      <c r="R190" s="72">
        <f t="shared" si="111"/>
        <v>0</v>
      </c>
      <c r="S190" s="72">
        <f t="shared" si="112"/>
        <v>0</v>
      </c>
      <c r="T190" s="72">
        <v>0</v>
      </c>
      <c r="U190" s="72">
        <f t="shared" si="138"/>
        <v>0</v>
      </c>
      <c r="V190" s="72">
        <f t="shared" si="113"/>
        <v>0</v>
      </c>
      <c r="W190" s="72">
        <f t="shared" si="114"/>
        <v>0</v>
      </c>
      <c r="X190" s="72">
        <v>0</v>
      </c>
      <c r="Y190" s="72">
        <f t="shared" si="138"/>
        <v>0</v>
      </c>
      <c r="Z190" s="72">
        <f t="shared" si="138"/>
        <v>0</v>
      </c>
      <c r="AA190" s="72">
        <f t="shared" si="138"/>
        <v>0</v>
      </c>
      <c r="AB190" s="72">
        <f t="shared" si="138"/>
        <v>0</v>
      </c>
      <c r="AC190" s="72">
        <f t="shared" si="96"/>
        <v>0</v>
      </c>
      <c r="AD190" s="72">
        <f t="shared" si="97"/>
        <v>0</v>
      </c>
      <c r="AE190" s="72">
        <f t="shared" si="98"/>
        <v>0</v>
      </c>
      <c r="AF190" s="225">
        <f t="shared" si="115"/>
        <v>0</v>
      </c>
      <c r="AG190" s="225">
        <f t="shared" si="116"/>
        <v>0</v>
      </c>
      <c r="AH190" s="225">
        <f t="shared" si="117"/>
        <v>0</v>
      </c>
      <c r="AI190" s="225">
        <f t="shared" si="118"/>
        <v>0</v>
      </c>
      <c r="AJ190" s="225">
        <f t="shared" si="119"/>
        <v>0</v>
      </c>
      <c r="AK190" s="225">
        <f t="shared" si="120"/>
        <v>0</v>
      </c>
      <c r="AL190" s="72">
        <f t="shared" si="138"/>
        <v>0</v>
      </c>
      <c r="AM190" s="72">
        <f t="shared" si="138"/>
        <v>0</v>
      </c>
      <c r="AN190" s="76">
        <f>+AN191+AN192</f>
        <v>0</v>
      </c>
      <c r="AO190" s="79"/>
      <c r="AP190" s="18"/>
      <c r="AQ190" s="18"/>
      <c r="AR190" s="18"/>
      <c r="AS190" s="18"/>
      <c r="AT190" s="18"/>
      <c r="AU190" s="18"/>
      <c r="AV190" s="18"/>
      <c r="AW190" s="18"/>
      <c r="AX190" s="18"/>
      <c r="AY190" s="18"/>
      <c r="AZ190" s="18"/>
    </row>
    <row r="191" spans="1:52" s="19" customFormat="1" ht="54" hidden="1" customHeight="1" x14ac:dyDescent="0.25">
      <c r="A191" s="31">
        <v>4811</v>
      </c>
      <c r="B191" s="10" t="s">
        <v>205</v>
      </c>
      <c r="C191" s="21" t="s">
        <v>30</v>
      </c>
      <c r="D191" s="44"/>
      <c r="E191" s="44"/>
      <c r="F191" s="44"/>
      <c r="G191" s="44"/>
      <c r="H191" s="42"/>
      <c r="I191" s="10"/>
      <c r="J191" s="42"/>
      <c r="K191" s="72"/>
      <c r="L191" s="72"/>
      <c r="M191" s="72"/>
      <c r="N191" s="72">
        <f t="shared" si="109"/>
        <v>0</v>
      </c>
      <c r="O191" s="72">
        <f t="shared" si="110"/>
        <v>0</v>
      </c>
      <c r="P191" s="72"/>
      <c r="Q191" s="72"/>
      <c r="R191" s="72">
        <f t="shared" si="111"/>
        <v>0</v>
      </c>
      <c r="S191" s="72">
        <f t="shared" si="112"/>
        <v>0</v>
      </c>
      <c r="T191" s="72"/>
      <c r="U191" s="72"/>
      <c r="V191" s="72">
        <f t="shared" si="113"/>
        <v>0</v>
      </c>
      <c r="W191" s="72">
        <f t="shared" si="114"/>
        <v>0</v>
      </c>
      <c r="X191" s="72"/>
      <c r="Y191" s="72"/>
      <c r="Z191" s="72"/>
      <c r="AA191" s="72"/>
      <c r="AB191" s="72"/>
      <c r="AC191" s="72">
        <f t="shared" si="96"/>
        <v>0</v>
      </c>
      <c r="AD191" s="72">
        <f t="shared" si="97"/>
        <v>0</v>
      </c>
      <c r="AE191" s="72">
        <f t="shared" si="98"/>
        <v>0</v>
      </c>
      <c r="AF191" s="225">
        <f t="shared" si="115"/>
        <v>0</v>
      </c>
      <c r="AG191" s="225">
        <f t="shared" si="116"/>
        <v>0</v>
      </c>
      <c r="AH191" s="225">
        <f t="shared" si="117"/>
        <v>0</v>
      </c>
      <c r="AI191" s="225">
        <f t="shared" si="118"/>
        <v>0</v>
      </c>
      <c r="AJ191" s="225">
        <f t="shared" si="119"/>
        <v>0</v>
      </c>
      <c r="AK191" s="225">
        <f t="shared" si="120"/>
        <v>0</v>
      </c>
      <c r="AL191" s="72"/>
      <c r="AM191" s="72"/>
      <c r="AN191" s="76"/>
      <c r="AO191" s="79"/>
      <c r="AP191" s="18"/>
      <c r="AQ191" s="18"/>
      <c r="AR191" s="18"/>
      <c r="AS191" s="18"/>
      <c r="AT191" s="18"/>
      <c r="AU191" s="18"/>
      <c r="AV191" s="18"/>
      <c r="AW191" s="18"/>
      <c r="AX191" s="18"/>
      <c r="AY191" s="18"/>
      <c r="AZ191" s="18"/>
    </row>
    <row r="192" spans="1:52" s="19" customFormat="1" ht="27" hidden="1" customHeight="1" x14ac:dyDescent="0.25">
      <c r="A192" s="31">
        <v>4819</v>
      </c>
      <c r="B192" s="10" t="s">
        <v>206</v>
      </c>
      <c r="C192" s="21" t="s">
        <v>30</v>
      </c>
      <c r="D192" s="44"/>
      <c r="E192" s="44"/>
      <c r="F192" s="44"/>
      <c r="G192" s="44"/>
      <c r="H192" s="42"/>
      <c r="I192" s="10"/>
      <c r="J192" s="42"/>
      <c r="K192" s="72"/>
      <c r="L192" s="72"/>
      <c r="M192" s="72"/>
      <c r="N192" s="72">
        <f t="shared" si="109"/>
        <v>0</v>
      </c>
      <c r="O192" s="72">
        <f t="shared" si="110"/>
        <v>0</v>
      </c>
      <c r="P192" s="72"/>
      <c r="Q192" s="72"/>
      <c r="R192" s="72">
        <f t="shared" si="111"/>
        <v>0</v>
      </c>
      <c r="S192" s="72">
        <f t="shared" si="112"/>
        <v>0</v>
      </c>
      <c r="T192" s="72"/>
      <c r="U192" s="72"/>
      <c r="V192" s="72">
        <f t="shared" si="113"/>
        <v>0</v>
      </c>
      <c r="W192" s="72">
        <f t="shared" si="114"/>
        <v>0</v>
      </c>
      <c r="X192" s="72"/>
      <c r="Y192" s="72"/>
      <c r="Z192" s="72"/>
      <c r="AA192" s="72"/>
      <c r="AB192" s="72"/>
      <c r="AC192" s="72">
        <f t="shared" si="96"/>
        <v>0</v>
      </c>
      <c r="AD192" s="72">
        <f t="shared" si="97"/>
        <v>0</v>
      </c>
      <c r="AE192" s="72">
        <f t="shared" si="98"/>
        <v>0</v>
      </c>
      <c r="AF192" s="225">
        <f t="shared" si="115"/>
        <v>0</v>
      </c>
      <c r="AG192" s="225">
        <f t="shared" si="116"/>
        <v>0</v>
      </c>
      <c r="AH192" s="225">
        <f t="shared" si="117"/>
        <v>0</v>
      </c>
      <c r="AI192" s="225">
        <f t="shared" si="118"/>
        <v>0</v>
      </c>
      <c r="AJ192" s="225">
        <f t="shared" si="119"/>
        <v>0</v>
      </c>
      <c r="AK192" s="225">
        <f t="shared" si="120"/>
        <v>0</v>
      </c>
      <c r="AL192" s="72"/>
      <c r="AM192" s="72"/>
      <c r="AN192" s="76"/>
      <c r="AO192" s="79"/>
      <c r="AP192" s="18"/>
      <c r="AQ192" s="18"/>
      <c r="AR192" s="18"/>
      <c r="AS192" s="18"/>
      <c r="AT192" s="18"/>
      <c r="AU192" s="18"/>
      <c r="AV192" s="18"/>
      <c r="AW192" s="18"/>
      <c r="AX192" s="18"/>
      <c r="AY192" s="18"/>
      <c r="AZ192" s="18"/>
    </row>
    <row r="193" spans="1:52" s="19" customFormat="1" ht="54" hidden="1" customHeight="1" x14ac:dyDescent="0.25">
      <c r="A193" s="31">
        <v>0</v>
      </c>
      <c r="B193" s="10" t="s">
        <v>207</v>
      </c>
      <c r="C193" s="21" t="s">
        <v>30</v>
      </c>
      <c r="D193" s="44">
        <f>+D194+D195+D196+D197</f>
        <v>0</v>
      </c>
      <c r="E193" s="44">
        <f>+E194+E195+E196+E197</f>
        <v>0</v>
      </c>
      <c r="F193" s="44">
        <f t="shared" ref="F193:I193" si="139">+F194+F195+F196+F197</f>
        <v>54.7</v>
      </c>
      <c r="G193" s="44">
        <f t="shared" si="139"/>
        <v>0</v>
      </c>
      <c r="H193" s="42">
        <v>0</v>
      </c>
      <c r="I193" s="10">
        <f t="shared" si="139"/>
        <v>0</v>
      </c>
      <c r="J193" s="42">
        <v>0</v>
      </c>
      <c r="K193" s="72">
        <f t="shared" ref="K193:AM193" si="140">+K194+K195+K196+K197</f>
        <v>0</v>
      </c>
      <c r="L193" s="72">
        <f>+L194+L195+L196+L197</f>
        <v>0</v>
      </c>
      <c r="M193" s="72">
        <f t="shared" si="140"/>
        <v>0</v>
      </c>
      <c r="N193" s="72">
        <f t="shared" si="109"/>
        <v>0</v>
      </c>
      <c r="O193" s="72">
        <f t="shared" si="110"/>
        <v>0</v>
      </c>
      <c r="P193" s="72">
        <v>0</v>
      </c>
      <c r="Q193" s="72">
        <f t="shared" si="140"/>
        <v>0</v>
      </c>
      <c r="R193" s="72">
        <f t="shared" si="111"/>
        <v>0</v>
      </c>
      <c r="S193" s="72">
        <f t="shared" si="112"/>
        <v>0</v>
      </c>
      <c r="T193" s="72">
        <v>0</v>
      </c>
      <c r="U193" s="72">
        <f t="shared" si="140"/>
        <v>0</v>
      </c>
      <c r="V193" s="72">
        <f t="shared" si="113"/>
        <v>0</v>
      </c>
      <c r="W193" s="72">
        <f t="shared" si="114"/>
        <v>0</v>
      </c>
      <c r="X193" s="72">
        <v>0</v>
      </c>
      <c r="Y193" s="72">
        <f t="shared" si="140"/>
        <v>0</v>
      </c>
      <c r="Z193" s="72">
        <f t="shared" si="140"/>
        <v>0</v>
      </c>
      <c r="AA193" s="72">
        <f t="shared" si="140"/>
        <v>0</v>
      </c>
      <c r="AB193" s="72">
        <f t="shared" si="140"/>
        <v>0</v>
      </c>
      <c r="AC193" s="72">
        <f t="shared" si="96"/>
        <v>0</v>
      </c>
      <c r="AD193" s="72">
        <f t="shared" si="97"/>
        <v>0</v>
      </c>
      <c r="AE193" s="72">
        <f t="shared" si="98"/>
        <v>0</v>
      </c>
      <c r="AF193" s="225">
        <f t="shared" si="115"/>
        <v>0</v>
      </c>
      <c r="AG193" s="225">
        <f t="shared" si="116"/>
        <v>0</v>
      </c>
      <c r="AH193" s="225">
        <f t="shared" si="117"/>
        <v>0</v>
      </c>
      <c r="AI193" s="225">
        <f t="shared" si="118"/>
        <v>0</v>
      </c>
      <c r="AJ193" s="225">
        <f t="shared" si="119"/>
        <v>0</v>
      </c>
      <c r="AK193" s="225">
        <f t="shared" si="120"/>
        <v>0</v>
      </c>
      <c r="AL193" s="72">
        <f t="shared" si="140"/>
        <v>0</v>
      </c>
      <c r="AM193" s="72">
        <f t="shared" si="140"/>
        <v>0</v>
      </c>
      <c r="AN193" s="76">
        <f>+AN194+AN195+AN196+AN197</f>
        <v>0</v>
      </c>
      <c r="AO193" s="79"/>
      <c r="AP193" s="18"/>
      <c r="AQ193" s="18"/>
      <c r="AR193" s="18"/>
      <c r="AS193" s="18"/>
      <c r="AT193" s="18"/>
      <c r="AU193" s="18"/>
      <c r="AV193" s="18"/>
      <c r="AW193" s="18"/>
      <c r="AX193" s="18"/>
      <c r="AY193" s="18"/>
      <c r="AZ193" s="18"/>
    </row>
    <row r="194" spans="1:52" s="19" customFormat="1" ht="13.5" hidden="1" customHeight="1" x14ac:dyDescent="0.25">
      <c r="A194" s="31">
        <v>4821</v>
      </c>
      <c r="B194" s="10" t="s">
        <v>208</v>
      </c>
      <c r="C194" s="21" t="s">
        <v>30</v>
      </c>
      <c r="D194" s="44"/>
      <c r="E194" s="44"/>
      <c r="F194" s="44"/>
      <c r="G194" s="44"/>
      <c r="H194" s="42"/>
      <c r="I194" s="10"/>
      <c r="J194" s="42"/>
      <c r="K194" s="72"/>
      <c r="L194" s="72"/>
      <c r="M194" s="72"/>
      <c r="N194" s="72">
        <f t="shared" si="109"/>
        <v>0</v>
      </c>
      <c r="O194" s="72">
        <f t="shared" si="110"/>
        <v>0</v>
      </c>
      <c r="P194" s="72"/>
      <c r="Q194" s="72"/>
      <c r="R194" s="72">
        <f t="shared" si="111"/>
        <v>0</v>
      </c>
      <c r="S194" s="72">
        <f t="shared" si="112"/>
        <v>0</v>
      </c>
      <c r="T194" s="72"/>
      <c r="U194" s="72"/>
      <c r="V194" s="72">
        <f t="shared" si="113"/>
        <v>0</v>
      </c>
      <c r="W194" s="72">
        <f t="shared" si="114"/>
        <v>0</v>
      </c>
      <c r="X194" s="72"/>
      <c r="Y194" s="72"/>
      <c r="Z194" s="72"/>
      <c r="AA194" s="72"/>
      <c r="AB194" s="72"/>
      <c r="AC194" s="72">
        <f t="shared" si="96"/>
        <v>0</v>
      </c>
      <c r="AD194" s="72">
        <f t="shared" si="97"/>
        <v>0</v>
      </c>
      <c r="AE194" s="72">
        <f t="shared" si="98"/>
        <v>0</v>
      </c>
      <c r="AF194" s="225">
        <f t="shared" si="115"/>
        <v>0</v>
      </c>
      <c r="AG194" s="225">
        <f t="shared" si="116"/>
        <v>0</v>
      </c>
      <c r="AH194" s="225">
        <f t="shared" si="117"/>
        <v>0</v>
      </c>
      <c r="AI194" s="225">
        <f t="shared" si="118"/>
        <v>0</v>
      </c>
      <c r="AJ194" s="225">
        <f t="shared" si="119"/>
        <v>0</v>
      </c>
      <c r="AK194" s="225">
        <f t="shared" si="120"/>
        <v>0</v>
      </c>
      <c r="AL194" s="72"/>
      <c r="AM194" s="72"/>
      <c r="AN194" s="76"/>
      <c r="AO194" s="79"/>
      <c r="AP194" s="18"/>
      <c r="AQ194" s="18"/>
      <c r="AR194" s="18"/>
      <c r="AS194" s="18"/>
      <c r="AT194" s="18"/>
      <c r="AU194" s="18"/>
      <c r="AV194" s="18"/>
      <c r="AW194" s="18"/>
      <c r="AX194" s="18"/>
      <c r="AY194" s="18"/>
      <c r="AZ194" s="18"/>
    </row>
    <row r="195" spans="1:52" s="29" customFormat="1" ht="16.899999999999999" hidden="1" customHeight="1" x14ac:dyDescent="0.25">
      <c r="A195" s="20">
        <v>4822</v>
      </c>
      <c r="B195" s="10" t="s">
        <v>209</v>
      </c>
      <c r="C195" s="22" t="s">
        <v>30</v>
      </c>
      <c r="D195" s="47"/>
      <c r="E195" s="47"/>
      <c r="F195" s="47"/>
      <c r="G195" s="47"/>
      <c r="H195" s="30"/>
      <c r="I195" s="26"/>
      <c r="J195" s="30"/>
      <c r="K195" s="72"/>
      <c r="L195" s="72"/>
      <c r="M195" s="72"/>
      <c r="N195" s="72">
        <f t="shared" si="109"/>
        <v>0</v>
      </c>
      <c r="O195" s="72">
        <f t="shared" si="110"/>
        <v>0</v>
      </c>
      <c r="P195" s="72"/>
      <c r="Q195" s="72"/>
      <c r="R195" s="72">
        <f t="shared" si="111"/>
        <v>0</v>
      </c>
      <c r="S195" s="72">
        <f t="shared" si="112"/>
        <v>0</v>
      </c>
      <c r="T195" s="72"/>
      <c r="U195" s="72"/>
      <c r="V195" s="72">
        <f t="shared" si="113"/>
        <v>0</v>
      </c>
      <c r="W195" s="72">
        <f t="shared" si="114"/>
        <v>0</v>
      </c>
      <c r="X195" s="72"/>
      <c r="Y195" s="72"/>
      <c r="Z195" s="72"/>
      <c r="AA195" s="72"/>
      <c r="AB195" s="72"/>
      <c r="AC195" s="72">
        <f t="shared" si="96"/>
        <v>0</v>
      </c>
      <c r="AD195" s="72">
        <f t="shared" si="97"/>
        <v>0</v>
      </c>
      <c r="AE195" s="72">
        <f t="shared" si="98"/>
        <v>0</v>
      </c>
      <c r="AF195" s="225">
        <f t="shared" si="115"/>
        <v>0</v>
      </c>
      <c r="AG195" s="225">
        <f t="shared" si="116"/>
        <v>0</v>
      </c>
      <c r="AH195" s="225">
        <f t="shared" si="117"/>
        <v>0</v>
      </c>
      <c r="AI195" s="225">
        <f t="shared" si="118"/>
        <v>0</v>
      </c>
      <c r="AJ195" s="225">
        <f t="shared" si="119"/>
        <v>0</v>
      </c>
      <c r="AK195" s="225">
        <f t="shared" si="120"/>
        <v>0</v>
      </c>
      <c r="AL195" s="72"/>
      <c r="AM195" s="72"/>
      <c r="AN195" s="76"/>
      <c r="AO195" s="79"/>
      <c r="AP195" s="28"/>
      <c r="AQ195" s="28"/>
      <c r="AR195" s="28"/>
      <c r="AS195" s="28"/>
      <c r="AT195" s="28"/>
      <c r="AU195" s="28"/>
      <c r="AV195" s="28"/>
      <c r="AW195" s="28"/>
      <c r="AX195" s="28"/>
      <c r="AY195" s="28"/>
      <c r="AZ195" s="28"/>
    </row>
    <row r="196" spans="1:52" s="29" customFormat="1" ht="14.45" customHeight="1" x14ac:dyDescent="0.25">
      <c r="A196" s="20">
        <v>4823</v>
      </c>
      <c r="B196" s="10" t="s">
        <v>210</v>
      </c>
      <c r="C196" s="22" t="s">
        <v>30</v>
      </c>
      <c r="D196" s="47"/>
      <c r="E196" s="47"/>
      <c r="F196" s="47">
        <v>54.7</v>
      </c>
      <c r="G196" s="47"/>
      <c r="H196" s="30"/>
      <c r="I196" s="26"/>
      <c r="J196" s="30"/>
      <c r="K196" s="72"/>
      <c r="L196" s="72"/>
      <c r="M196" s="72"/>
      <c r="N196" s="72">
        <f t="shared" si="109"/>
        <v>0</v>
      </c>
      <c r="O196" s="72">
        <f t="shared" si="110"/>
        <v>0</v>
      </c>
      <c r="P196" s="72"/>
      <c r="Q196" s="72"/>
      <c r="R196" s="72">
        <f t="shared" si="111"/>
        <v>0</v>
      </c>
      <c r="S196" s="72">
        <f t="shared" si="112"/>
        <v>0</v>
      </c>
      <c r="T196" s="72"/>
      <c r="U196" s="72"/>
      <c r="V196" s="72">
        <f t="shared" si="113"/>
        <v>0</v>
      </c>
      <c r="W196" s="72">
        <f t="shared" si="114"/>
        <v>0</v>
      </c>
      <c r="X196" s="72"/>
      <c r="Y196" s="72"/>
      <c r="Z196" s="72"/>
      <c r="AA196" s="72"/>
      <c r="AB196" s="72"/>
      <c r="AC196" s="72">
        <f t="shared" si="96"/>
        <v>0</v>
      </c>
      <c r="AD196" s="72">
        <f t="shared" si="97"/>
        <v>0</v>
      </c>
      <c r="AE196" s="72">
        <f t="shared" si="98"/>
        <v>0</v>
      </c>
      <c r="AF196" s="225">
        <f t="shared" si="115"/>
        <v>0</v>
      </c>
      <c r="AG196" s="225">
        <f t="shared" si="116"/>
        <v>0</v>
      </c>
      <c r="AH196" s="225">
        <f t="shared" si="117"/>
        <v>0</v>
      </c>
      <c r="AI196" s="225">
        <f t="shared" si="118"/>
        <v>0</v>
      </c>
      <c r="AJ196" s="225">
        <f t="shared" si="119"/>
        <v>0</v>
      </c>
      <c r="AK196" s="225">
        <f t="shared" si="120"/>
        <v>0</v>
      </c>
      <c r="AL196" s="72"/>
      <c r="AM196" s="72"/>
      <c r="AN196" s="76"/>
      <c r="AO196" s="79"/>
      <c r="AP196" s="28"/>
      <c r="AQ196" s="28"/>
      <c r="AR196" s="28"/>
      <c r="AS196" s="28"/>
      <c r="AT196" s="28"/>
      <c r="AU196" s="28"/>
      <c r="AV196" s="28"/>
      <c r="AW196" s="28"/>
      <c r="AX196" s="28"/>
      <c r="AY196" s="28"/>
      <c r="AZ196" s="28"/>
    </row>
    <row r="197" spans="1:52" s="19" customFormat="1" ht="40.5" hidden="1" customHeight="1" x14ac:dyDescent="0.25">
      <c r="A197" s="31">
        <v>4824</v>
      </c>
      <c r="B197" s="10" t="s">
        <v>211</v>
      </c>
      <c r="C197" s="21" t="s">
        <v>30</v>
      </c>
      <c r="D197" s="44"/>
      <c r="E197" s="44"/>
      <c r="F197" s="44"/>
      <c r="G197" s="44"/>
      <c r="H197" s="42"/>
      <c r="I197" s="10"/>
      <c r="J197" s="42"/>
      <c r="K197" s="72"/>
      <c r="L197" s="72"/>
      <c r="M197" s="72"/>
      <c r="N197" s="72">
        <f t="shared" si="109"/>
        <v>0</v>
      </c>
      <c r="O197" s="72">
        <f t="shared" si="110"/>
        <v>0</v>
      </c>
      <c r="P197" s="72"/>
      <c r="Q197" s="72"/>
      <c r="R197" s="72">
        <f t="shared" si="111"/>
        <v>0</v>
      </c>
      <c r="S197" s="72">
        <f t="shared" si="112"/>
        <v>0</v>
      </c>
      <c r="T197" s="72"/>
      <c r="U197" s="72"/>
      <c r="V197" s="72">
        <f t="shared" si="113"/>
        <v>0</v>
      </c>
      <c r="W197" s="72">
        <f t="shared" si="114"/>
        <v>0</v>
      </c>
      <c r="X197" s="72"/>
      <c r="Y197" s="72"/>
      <c r="Z197" s="72"/>
      <c r="AA197" s="72"/>
      <c r="AB197" s="72"/>
      <c r="AC197" s="72">
        <f t="shared" si="96"/>
        <v>0</v>
      </c>
      <c r="AD197" s="72">
        <f t="shared" si="97"/>
        <v>0</v>
      </c>
      <c r="AE197" s="72">
        <f t="shared" si="98"/>
        <v>0</v>
      </c>
      <c r="AF197" s="225">
        <f t="shared" si="115"/>
        <v>0</v>
      </c>
      <c r="AG197" s="225">
        <f t="shared" si="116"/>
        <v>0</v>
      </c>
      <c r="AH197" s="225">
        <f t="shared" si="117"/>
        <v>0</v>
      </c>
      <c r="AI197" s="225">
        <f t="shared" si="118"/>
        <v>0</v>
      </c>
      <c r="AJ197" s="225">
        <f t="shared" si="119"/>
        <v>0</v>
      </c>
      <c r="AK197" s="225">
        <f t="shared" si="120"/>
        <v>0</v>
      </c>
      <c r="AL197" s="72"/>
      <c r="AM197" s="72"/>
      <c r="AN197" s="76"/>
      <c r="AO197" s="79"/>
      <c r="AP197" s="18"/>
      <c r="AQ197" s="18"/>
      <c r="AR197" s="18"/>
      <c r="AS197" s="18"/>
      <c r="AT197" s="18"/>
      <c r="AU197" s="18"/>
      <c r="AV197" s="18"/>
      <c r="AW197" s="18"/>
      <c r="AX197" s="18"/>
      <c r="AY197" s="18"/>
      <c r="AZ197" s="18"/>
    </row>
    <row r="198" spans="1:52" s="19" customFormat="1" ht="27" hidden="1" customHeight="1" x14ac:dyDescent="0.25">
      <c r="A198" s="31">
        <v>0</v>
      </c>
      <c r="B198" s="10" t="s">
        <v>212</v>
      </c>
      <c r="C198" s="21" t="s">
        <v>30</v>
      </c>
      <c r="D198" s="44">
        <f t="shared" ref="D198:AN198" si="141">+D199</f>
        <v>0</v>
      </c>
      <c r="E198" s="44">
        <f t="shared" si="141"/>
        <v>0</v>
      </c>
      <c r="F198" s="44">
        <f t="shared" si="141"/>
        <v>0</v>
      </c>
      <c r="G198" s="44">
        <f t="shared" si="141"/>
        <v>0</v>
      </c>
      <c r="H198" s="42">
        <v>0</v>
      </c>
      <c r="I198" s="10">
        <f t="shared" si="141"/>
        <v>0</v>
      </c>
      <c r="J198" s="42">
        <v>0</v>
      </c>
      <c r="K198" s="72">
        <f t="shared" si="141"/>
        <v>0</v>
      </c>
      <c r="L198" s="72">
        <f t="shared" si="141"/>
        <v>0</v>
      </c>
      <c r="M198" s="72">
        <f t="shared" si="141"/>
        <v>0</v>
      </c>
      <c r="N198" s="72">
        <f t="shared" si="109"/>
        <v>0</v>
      </c>
      <c r="O198" s="72">
        <f t="shared" si="110"/>
        <v>0</v>
      </c>
      <c r="P198" s="72">
        <v>0</v>
      </c>
      <c r="Q198" s="72">
        <f t="shared" si="141"/>
        <v>0</v>
      </c>
      <c r="R198" s="72">
        <f t="shared" si="111"/>
        <v>0</v>
      </c>
      <c r="S198" s="72">
        <f t="shared" si="112"/>
        <v>0</v>
      </c>
      <c r="T198" s="72">
        <v>0</v>
      </c>
      <c r="U198" s="72">
        <f t="shared" si="141"/>
        <v>0</v>
      </c>
      <c r="V198" s="72">
        <f t="shared" si="113"/>
        <v>0</v>
      </c>
      <c r="W198" s="72">
        <f t="shared" si="114"/>
        <v>0</v>
      </c>
      <c r="X198" s="72">
        <v>0</v>
      </c>
      <c r="Y198" s="72">
        <f t="shared" si="141"/>
        <v>0</v>
      </c>
      <c r="Z198" s="72">
        <f t="shared" si="141"/>
        <v>0</v>
      </c>
      <c r="AA198" s="72">
        <f t="shared" si="141"/>
        <v>0</v>
      </c>
      <c r="AB198" s="72">
        <f t="shared" si="141"/>
        <v>0</v>
      </c>
      <c r="AC198" s="72">
        <f t="shared" si="96"/>
        <v>0</v>
      </c>
      <c r="AD198" s="72">
        <f t="shared" si="97"/>
        <v>0</v>
      </c>
      <c r="AE198" s="72">
        <f t="shared" si="98"/>
        <v>0</v>
      </c>
      <c r="AF198" s="225">
        <f t="shared" si="115"/>
        <v>0</v>
      </c>
      <c r="AG198" s="225">
        <f t="shared" si="116"/>
        <v>0</v>
      </c>
      <c r="AH198" s="225">
        <f t="shared" si="117"/>
        <v>0</v>
      </c>
      <c r="AI198" s="225">
        <f t="shared" si="118"/>
        <v>0</v>
      </c>
      <c r="AJ198" s="225">
        <f t="shared" si="119"/>
        <v>0</v>
      </c>
      <c r="AK198" s="225">
        <f t="shared" si="120"/>
        <v>0</v>
      </c>
      <c r="AL198" s="72">
        <f t="shared" si="141"/>
        <v>0</v>
      </c>
      <c r="AM198" s="72">
        <f t="shared" si="141"/>
        <v>0</v>
      </c>
      <c r="AN198" s="76">
        <f t="shared" si="141"/>
        <v>0</v>
      </c>
      <c r="AO198" s="79"/>
      <c r="AP198" s="18"/>
      <c r="AQ198" s="18"/>
      <c r="AR198" s="18"/>
      <c r="AS198" s="18"/>
      <c r="AT198" s="18"/>
      <c r="AU198" s="18"/>
      <c r="AV198" s="18"/>
      <c r="AW198" s="18"/>
      <c r="AX198" s="18"/>
      <c r="AY198" s="18"/>
      <c r="AZ198" s="18"/>
    </row>
    <row r="199" spans="1:52" s="19" customFormat="1" ht="27" hidden="1" customHeight="1" x14ac:dyDescent="0.25">
      <c r="A199" s="31">
        <v>4831</v>
      </c>
      <c r="B199" s="10" t="s">
        <v>213</v>
      </c>
      <c r="C199" s="21" t="s">
        <v>30</v>
      </c>
      <c r="D199" s="44"/>
      <c r="E199" s="44"/>
      <c r="F199" s="44"/>
      <c r="G199" s="44"/>
      <c r="H199" s="42"/>
      <c r="I199" s="10"/>
      <c r="J199" s="42"/>
      <c r="K199" s="72"/>
      <c r="L199" s="72"/>
      <c r="M199" s="72"/>
      <c r="N199" s="72">
        <f t="shared" si="109"/>
        <v>0</v>
      </c>
      <c r="O199" s="72">
        <f t="shared" si="110"/>
        <v>0</v>
      </c>
      <c r="P199" s="72"/>
      <c r="Q199" s="72"/>
      <c r="R199" s="72">
        <f t="shared" si="111"/>
        <v>0</v>
      </c>
      <c r="S199" s="72">
        <f t="shared" si="112"/>
        <v>0</v>
      </c>
      <c r="T199" s="72"/>
      <c r="U199" s="72"/>
      <c r="V199" s="72">
        <f t="shared" si="113"/>
        <v>0</v>
      </c>
      <c r="W199" s="72">
        <f t="shared" si="114"/>
        <v>0</v>
      </c>
      <c r="X199" s="72"/>
      <c r="Y199" s="72"/>
      <c r="Z199" s="72"/>
      <c r="AA199" s="72"/>
      <c r="AB199" s="72"/>
      <c r="AC199" s="72">
        <f t="shared" si="96"/>
        <v>0</v>
      </c>
      <c r="AD199" s="72">
        <f t="shared" si="97"/>
        <v>0</v>
      </c>
      <c r="AE199" s="72">
        <f t="shared" si="98"/>
        <v>0</v>
      </c>
      <c r="AF199" s="225">
        <f t="shared" si="115"/>
        <v>0</v>
      </c>
      <c r="AG199" s="225">
        <f t="shared" si="116"/>
        <v>0</v>
      </c>
      <c r="AH199" s="225">
        <f t="shared" si="117"/>
        <v>0</v>
      </c>
      <c r="AI199" s="225">
        <f t="shared" si="118"/>
        <v>0</v>
      </c>
      <c r="AJ199" s="225">
        <f t="shared" si="119"/>
        <v>0</v>
      </c>
      <c r="AK199" s="225">
        <f t="shared" si="120"/>
        <v>0</v>
      </c>
      <c r="AL199" s="72"/>
      <c r="AM199" s="72"/>
      <c r="AN199" s="76"/>
      <c r="AO199" s="79"/>
      <c r="AP199" s="18"/>
      <c r="AQ199" s="18"/>
      <c r="AR199" s="18"/>
      <c r="AS199" s="18"/>
      <c r="AT199" s="18"/>
      <c r="AU199" s="18"/>
      <c r="AV199" s="18"/>
      <c r="AW199" s="18"/>
      <c r="AX199" s="18"/>
      <c r="AY199" s="18"/>
      <c r="AZ199" s="18"/>
    </row>
    <row r="200" spans="1:52" s="19" customFormat="1" ht="40.5" hidden="1" customHeight="1" x14ac:dyDescent="0.25">
      <c r="A200" s="31">
        <v>0</v>
      </c>
      <c r="B200" s="10" t="s">
        <v>214</v>
      </c>
      <c r="C200" s="21" t="s">
        <v>30</v>
      </c>
      <c r="D200" s="44">
        <f>+D201+D202</f>
        <v>0</v>
      </c>
      <c r="E200" s="44">
        <f>+E201+E202</f>
        <v>0</v>
      </c>
      <c r="F200" s="44">
        <f t="shared" ref="F200:I200" si="142">+F201+F202</f>
        <v>0</v>
      </c>
      <c r="G200" s="44">
        <f t="shared" si="142"/>
        <v>0</v>
      </c>
      <c r="H200" s="42">
        <v>0</v>
      </c>
      <c r="I200" s="10">
        <f t="shared" si="142"/>
        <v>0</v>
      </c>
      <c r="J200" s="42">
        <v>0</v>
      </c>
      <c r="K200" s="72">
        <f t="shared" ref="K200:AM200" si="143">+K201+K202</f>
        <v>0</v>
      </c>
      <c r="L200" s="72">
        <f>+L201+L202</f>
        <v>0</v>
      </c>
      <c r="M200" s="72">
        <f t="shared" si="143"/>
        <v>0</v>
      </c>
      <c r="N200" s="72">
        <f t="shared" si="109"/>
        <v>0</v>
      </c>
      <c r="O200" s="72">
        <f t="shared" si="110"/>
        <v>0</v>
      </c>
      <c r="P200" s="72">
        <v>0</v>
      </c>
      <c r="Q200" s="72">
        <f t="shared" si="143"/>
        <v>0</v>
      </c>
      <c r="R200" s="72">
        <f t="shared" si="111"/>
        <v>0</v>
      </c>
      <c r="S200" s="72">
        <f t="shared" si="112"/>
        <v>0</v>
      </c>
      <c r="T200" s="72">
        <v>0</v>
      </c>
      <c r="U200" s="72">
        <f t="shared" si="143"/>
        <v>0</v>
      </c>
      <c r="V200" s="72">
        <f t="shared" si="113"/>
        <v>0</v>
      </c>
      <c r="W200" s="72">
        <f t="shared" si="114"/>
        <v>0</v>
      </c>
      <c r="X200" s="72">
        <v>0</v>
      </c>
      <c r="Y200" s="72">
        <f t="shared" si="143"/>
        <v>0</v>
      </c>
      <c r="Z200" s="72">
        <f t="shared" si="143"/>
        <v>0</v>
      </c>
      <c r="AA200" s="72">
        <f t="shared" si="143"/>
        <v>0</v>
      </c>
      <c r="AB200" s="72">
        <f t="shared" si="143"/>
        <v>0</v>
      </c>
      <c r="AC200" s="72">
        <f t="shared" si="96"/>
        <v>0</v>
      </c>
      <c r="AD200" s="72">
        <f t="shared" si="97"/>
        <v>0</v>
      </c>
      <c r="AE200" s="72">
        <f t="shared" si="98"/>
        <v>0</v>
      </c>
      <c r="AF200" s="225">
        <f t="shared" si="115"/>
        <v>0</v>
      </c>
      <c r="AG200" s="225">
        <f t="shared" si="116"/>
        <v>0</v>
      </c>
      <c r="AH200" s="225">
        <f t="shared" si="117"/>
        <v>0</v>
      </c>
      <c r="AI200" s="225">
        <f t="shared" si="118"/>
        <v>0</v>
      </c>
      <c r="AJ200" s="225">
        <f t="shared" si="119"/>
        <v>0</v>
      </c>
      <c r="AK200" s="225">
        <f t="shared" si="120"/>
        <v>0</v>
      </c>
      <c r="AL200" s="72">
        <f t="shared" si="143"/>
        <v>0</v>
      </c>
      <c r="AM200" s="72">
        <f t="shared" si="143"/>
        <v>0</v>
      </c>
      <c r="AN200" s="76">
        <f>+AN201+AN202</f>
        <v>0</v>
      </c>
      <c r="AO200" s="79"/>
      <c r="AP200" s="18"/>
      <c r="AQ200" s="18"/>
      <c r="AR200" s="18"/>
      <c r="AS200" s="18"/>
      <c r="AT200" s="18"/>
      <c r="AU200" s="18"/>
      <c r="AV200" s="18"/>
      <c r="AW200" s="18"/>
      <c r="AX200" s="18"/>
      <c r="AY200" s="18"/>
      <c r="AZ200" s="18"/>
    </row>
    <row r="201" spans="1:52" s="19" customFormat="1" ht="40.5" hidden="1" customHeight="1" x14ac:dyDescent="0.25">
      <c r="A201" s="31">
        <v>4841</v>
      </c>
      <c r="B201" s="10" t="s">
        <v>215</v>
      </c>
      <c r="C201" s="21" t="s">
        <v>30</v>
      </c>
      <c r="D201" s="44"/>
      <c r="E201" s="44"/>
      <c r="F201" s="44"/>
      <c r="G201" s="44"/>
      <c r="H201" s="42"/>
      <c r="I201" s="10"/>
      <c r="J201" s="42"/>
      <c r="K201" s="72"/>
      <c r="L201" s="72"/>
      <c r="M201" s="72"/>
      <c r="N201" s="72">
        <f t="shared" si="109"/>
        <v>0</v>
      </c>
      <c r="O201" s="72">
        <f t="shared" si="110"/>
        <v>0</v>
      </c>
      <c r="P201" s="72"/>
      <c r="Q201" s="72"/>
      <c r="R201" s="72">
        <f t="shared" si="111"/>
        <v>0</v>
      </c>
      <c r="S201" s="72">
        <f t="shared" si="112"/>
        <v>0</v>
      </c>
      <c r="T201" s="72"/>
      <c r="U201" s="72"/>
      <c r="V201" s="72">
        <f t="shared" si="113"/>
        <v>0</v>
      </c>
      <c r="W201" s="72">
        <f t="shared" si="114"/>
        <v>0</v>
      </c>
      <c r="X201" s="72"/>
      <c r="Y201" s="72"/>
      <c r="Z201" s="72"/>
      <c r="AA201" s="72"/>
      <c r="AB201" s="72"/>
      <c r="AC201" s="72">
        <f t="shared" ref="AC201:AC206" si="144">N201</f>
        <v>0</v>
      </c>
      <c r="AD201" s="72">
        <f t="shared" ref="AD201:AD206" si="145">O201</f>
        <v>0</v>
      </c>
      <c r="AE201" s="72">
        <f t="shared" ref="AE201:AE206" si="146">P201</f>
        <v>0</v>
      </c>
      <c r="AF201" s="225">
        <f t="shared" si="115"/>
        <v>0</v>
      </c>
      <c r="AG201" s="225">
        <f t="shared" si="116"/>
        <v>0</v>
      </c>
      <c r="AH201" s="225">
        <f t="shared" si="117"/>
        <v>0</v>
      </c>
      <c r="AI201" s="225">
        <f t="shared" si="118"/>
        <v>0</v>
      </c>
      <c r="AJ201" s="225">
        <f t="shared" si="119"/>
        <v>0</v>
      </c>
      <c r="AK201" s="225">
        <f t="shared" si="120"/>
        <v>0</v>
      </c>
      <c r="AL201" s="72"/>
      <c r="AM201" s="72"/>
      <c r="AN201" s="76"/>
      <c r="AO201" s="79"/>
      <c r="AP201" s="18"/>
      <c r="AQ201" s="18"/>
      <c r="AR201" s="18"/>
      <c r="AS201" s="18"/>
      <c r="AT201" s="18"/>
      <c r="AU201" s="18"/>
      <c r="AV201" s="18"/>
      <c r="AW201" s="18"/>
      <c r="AX201" s="18"/>
      <c r="AY201" s="18"/>
      <c r="AZ201" s="18"/>
    </row>
    <row r="202" spans="1:52" s="19" customFormat="1" ht="27" hidden="1" customHeight="1" x14ac:dyDescent="0.25">
      <c r="A202" s="31">
        <v>4842</v>
      </c>
      <c r="B202" s="10" t="s">
        <v>216</v>
      </c>
      <c r="C202" s="21" t="s">
        <v>30</v>
      </c>
      <c r="D202" s="44"/>
      <c r="E202" s="44"/>
      <c r="F202" s="44"/>
      <c r="G202" s="44"/>
      <c r="H202" s="42"/>
      <c r="I202" s="10"/>
      <c r="J202" s="42"/>
      <c r="K202" s="72"/>
      <c r="L202" s="72"/>
      <c r="M202" s="72"/>
      <c r="N202" s="72">
        <f t="shared" si="109"/>
        <v>0</v>
      </c>
      <c r="O202" s="72">
        <f t="shared" si="110"/>
        <v>0</v>
      </c>
      <c r="P202" s="72"/>
      <c r="Q202" s="72"/>
      <c r="R202" s="72">
        <f t="shared" si="111"/>
        <v>0</v>
      </c>
      <c r="S202" s="72">
        <f t="shared" si="112"/>
        <v>0</v>
      </c>
      <c r="T202" s="72"/>
      <c r="U202" s="72"/>
      <c r="V202" s="72">
        <f t="shared" si="113"/>
        <v>0</v>
      </c>
      <c r="W202" s="72">
        <f t="shared" si="114"/>
        <v>0</v>
      </c>
      <c r="X202" s="72"/>
      <c r="Y202" s="72"/>
      <c r="Z202" s="72"/>
      <c r="AA202" s="72"/>
      <c r="AB202" s="72"/>
      <c r="AC202" s="72">
        <f t="shared" si="144"/>
        <v>0</v>
      </c>
      <c r="AD202" s="72">
        <f t="shared" si="145"/>
        <v>0</v>
      </c>
      <c r="AE202" s="72">
        <f t="shared" si="146"/>
        <v>0</v>
      </c>
      <c r="AF202" s="225">
        <f t="shared" si="115"/>
        <v>0</v>
      </c>
      <c r="AG202" s="225">
        <f t="shared" si="116"/>
        <v>0</v>
      </c>
      <c r="AH202" s="225">
        <f t="shared" si="117"/>
        <v>0</v>
      </c>
      <c r="AI202" s="225">
        <f t="shared" si="118"/>
        <v>0</v>
      </c>
      <c r="AJ202" s="225">
        <f t="shared" si="119"/>
        <v>0</v>
      </c>
      <c r="AK202" s="225">
        <f t="shared" si="120"/>
        <v>0</v>
      </c>
      <c r="AL202" s="72"/>
      <c r="AM202" s="72"/>
      <c r="AN202" s="76"/>
      <c r="AO202" s="79"/>
      <c r="AP202" s="18"/>
      <c r="AQ202" s="18"/>
      <c r="AR202" s="18"/>
      <c r="AS202" s="18"/>
      <c r="AT202" s="18"/>
      <c r="AU202" s="18"/>
      <c r="AV202" s="18"/>
      <c r="AW202" s="18"/>
      <c r="AX202" s="18"/>
      <c r="AY202" s="18"/>
      <c r="AZ202" s="18"/>
    </row>
    <row r="203" spans="1:52" s="19" customFormat="1" ht="54" hidden="1" customHeight="1" x14ac:dyDescent="0.25">
      <c r="A203" s="31">
        <v>0</v>
      </c>
      <c r="B203" s="10" t="s">
        <v>217</v>
      </c>
      <c r="C203" s="21" t="s">
        <v>30</v>
      </c>
      <c r="D203" s="44">
        <f t="shared" ref="D203:AN203" si="147">+D204</f>
        <v>0</v>
      </c>
      <c r="E203" s="44">
        <f t="shared" si="147"/>
        <v>0</v>
      </c>
      <c r="F203" s="44">
        <f t="shared" si="147"/>
        <v>0</v>
      </c>
      <c r="G203" s="44">
        <f t="shared" si="147"/>
        <v>0</v>
      </c>
      <c r="H203" s="42">
        <v>0</v>
      </c>
      <c r="I203" s="10">
        <f t="shared" si="147"/>
        <v>0</v>
      </c>
      <c r="J203" s="42">
        <v>0</v>
      </c>
      <c r="K203" s="72">
        <f t="shared" si="147"/>
        <v>0</v>
      </c>
      <c r="L203" s="72">
        <f t="shared" si="147"/>
        <v>0</v>
      </c>
      <c r="M203" s="72">
        <f t="shared" si="147"/>
        <v>0</v>
      </c>
      <c r="N203" s="72">
        <f t="shared" si="109"/>
        <v>0</v>
      </c>
      <c r="O203" s="72">
        <f t="shared" si="110"/>
        <v>0</v>
      </c>
      <c r="P203" s="72">
        <v>0</v>
      </c>
      <c r="Q203" s="72">
        <f t="shared" si="147"/>
        <v>0</v>
      </c>
      <c r="R203" s="72">
        <f t="shared" si="111"/>
        <v>0</v>
      </c>
      <c r="S203" s="72">
        <f t="shared" si="112"/>
        <v>0</v>
      </c>
      <c r="T203" s="72">
        <v>0</v>
      </c>
      <c r="U203" s="72">
        <f t="shared" si="147"/>
        <v>0</v>
      </c>
      <c r="V203" s="72">
        <f t="shared" si="113"/>
        <v>0</v>
      </c>
      <c r="W203" s="72">
        <f t="shared" si="114"/>
        <v>0</v>
      </c>
      <c r="X203" s="72">
        <v>0</v>
      </c>
      <c r="Y203" s="72">
        <f t="shared" si="147"/>
        <v>0</v>
      </c>
      <c r="Z203" s="72">
        <f t="shared" si="147"/>
        <v>0</v>
      </c>
      <c r="AA203" s="72">
        <f t="shared" si="147"/>
        <v>0</v>
      </c>
      <c r="AB203" s="72">
        <f t="shared" si="147"/>
        <v>0</v>
      </c>
      <c r="AC203" s="72">
        <f t="shared" si="144"/>
        <v>0</v>
      </c>
      <c r="AD203" s="72">
        <f t="shared" si="145"/>
        <v>0</v>
      </c>
      <c r="AE203" s="72">
        <f t="shared" si="146"/>
        <v>0</v>
      </c>
      <c r="AF203" s="225">
        <f t="shared" si="115"/>
        <v>0</v>
      </c>
      <c r="AG203" s="225">
        <f t="shared" si="116"/>
        <v>0</v>
      </c>
      <c r="AH203" s="225">
        <f t="shared" si="117"/>
        <v>0</v>
      </c>
      <c r="AI203" s="225">
        <f t="shared" si="118"/>
        <v>0</v>
      </c>
      <c r="AJ203" s="225">
        <f t="shared" si="119"/>
        <v>0</v>
      </c>
      <c r="AK203" s="225">
        <f t="shared" si="120"/>
        <v>0</v>
      </c>
      <c r="AL203" s="72">
        <f t="shared" si="147"/>
        <v>0</v>
      </c>
      <c r="AM203" s="72">
        <f t="shared" si="147"/>
        <v>0</v>
      </c>
      <c r="AN203" s="76">
        <f t="shared" si="147"/>
        <v>0</v>
      </c>
      <c r="AO203" s="79"/>
      <c r="AP203" s="18"/>
      <c r="AQ203" s="18"/>
      <c r="AR203" s="18"/>
      <c r="AS203" s="18"/>
      <c r="AT203" s="18"/>
      <c r="AU203" s="18"/>
      <c r="AV203" s="18"/>
      <c r="AW203" s="18"/>
      <c r="AX203" s="18"/>
      <c r="AY203" s="18"/>
      <c r="AZ203" s="18"/>
    </row>
    <row r="204" spans="1:52" s="19" customFormat="1" ht="54" hidden="1" customHeight="1" x14ac:dyDescent="0.25">
      <c r="A204" s="31">
        <v>4851</v>
      </c>
      <c r="B204" s="10" t="s">
        <v>218</v>
      </c>
      <c r="C204" s="21" t="s">
        <v>30</v>
      </c>
      <c r="D204" s="44"/>
      <c r="E204" s="44"/>
      <c r="F204" s="44"/>
      <c r="G204" s="44"/>
      <c r="H204" s="42"/>
      <c r="I204" s="10"/>
      <c r="J204" s="42"/>
      <c r="K204" s="72"/>
      <c r="L204" s="72"/>
      <c r="M204" s="72"/>
      <c r="N204" s="72">
        <f t="shared" si="109"/>
        <v>0</v>
      </c>
      <c r="O204" s="72">
        <f t="shared" si="110"/>
        <v>0</v>
      </c>
      <c r="P204" s="72"/>
      <c r="Q204" s="72"/>
      <c r="R204" s="72">
        <f t="shared" si="111"/>
        <v>0</v>
      </c>
      <c r="S204" s="72">
        <f t="shared" si="112"/>
        <v>0</v>
      </c>
      <c r="T204" s="72"/>
      <c r="U204" s="72"/>
      <c r="V204" s="72">
        <f t="shared" si="113"/>
        <v>0</v>
      </c>
      <c r="W204" s="72">
        <f t="shared" si="114"/>
        <v>0</v>
      </c>
      <c r="X204" s="72"/>
      <c r="Y204" s="72"/>
      <c r="Z204" s="72"/>
      <c r="AA204" s="72"/>
      <c r="AB204" s="72"/>
      <c r="AC204" s="72">
        <f t="shared" si="144"/>
        <v>0</v>
      </c>
      <c r="AD204" s="72">
        <f t="shared" si="145"/>
        <v>0</v>
      </c>
      <c r="AE204" s="72">
        <f t="shared" si="146"/>
        <v>0</v>
      </c>
      <c r="AF204" s="225">
        <f t="shared" si="115"/>
        <v>0</v>
      </c>
      <c r="AG204" s="225">
        <f t="shared" si="116"/>
        <v>0</v>
      </c>
      <c r="AH204" s="225">
        <f t="shared" si="117"/>
        <v>0</v>
      </c>
      <c r="AI204" s="225">
        <f t="shared" si="118"/>
        <v>0</v>
      </c>
      <c r="AJ204" s="225">
        <f t="shared" si="119"/>
        <v>0</v>
      </c>
      <c r="AK204" s="225">
        <f t="shared" si="120"/>
        <v>0</v>
      </c>
      <c r="AL204" s="72"/>
      <c r="AM204" s="72"/>
      <c r="AN204" s="76"/>
      <c r="AO204" s="79"/>
      <c r="AP204" s="18"/>
      <c r="AQ204" s="18"/>
      <c r="AR204" s="18"/>
      <c r="AS204" s="18"/>
      <c r="AT204" s="18"/>
      <c r="AU204" s="18"/>
      <c r="AV204" s="18"/>
      <c r="AW204" s="18"/>
      <c r="AX204" s="18"/>
      <c r="AY204" s="18"/>
      <c r="AZ204" s="18"/>
    </row>
    <row r="205" spans="1:52" s="19" customFormat="1" ht="15.6" customHeight="1" x14ac:dyDescent="0.25">
      <c r="A205" s="31">
        <v>0</v>
      </c>
      <c r="B205" s="10" t="s">
        <v>219</v>
      </c>
      <c r="C205" s="21" t="s">
        <v>30</v>
      </c>
      <c r="D205" s="44">
        <f t="shared" ref="D205:AN205" si="148">+D206</f>
        <v>50</v>
      </c>
      <c r="E205" s="44">
        <f t="shared" si="148"/>
        <v>0</v>
      </c>
      <c r="F205" s="44">
        <f t="shared" si="148"/>
        <v>0</v>
      </c>
      <c r="G205" s="44">
        <f t="shared" si="148"/>
        <v>0</v>
      </c>
      <c r="H205" s="30">
        <v>50</v>
      </c>
      <c r="I205" s="10">
        <f t="shared" si="148"/>
        <v>0</v>
      </c>
      <c r="J205" s="30">
        <v>50</v>
      </c>
      <c r="K205" s="72">
        <f t="shared" si="148"/>
        <v>0</v>
      </c>
      <c r="L205" s="72">
        <f t="shared" si="148"/>
        <v>0</v>
      </c>
      <c r="M205" s="72">
        <f t="shared" si="148"/>
        <v>0</v>
      </c>
      <c r="N205" s="72">
        <f t="shared" si="109"/>
        <v>25</v>
      </c>
      <c r="O205" s="72">
        <f t="shared" si="110"/>
        <v>25</v>
      </c>
      <c r="P205" s="72">
        <v>50</v>
      </c>
      <c r="Q205" s="72">
        <f t="shared" si="148"/>
        <v>0</v>
      </c>
      <c r="R205" s="72">
        <f t="shared" si="111"/>
        <v>25</v>
      </c>
      <c r="S205" s="72">
        <f t="shared" si="112"/>
        <v>25</v>
      </c>
      <c r="T205" s="72">
        <v>50</v>
      </c>
      <c r="U205" s="72">
        <f t="shared" si="148"/>
        <v>0</v>
      </c>
      <c r="V205" s="72">
        <f t="shared" si="113"/>
        <v>25</v>
      </c>
      <c r="W205" s="72">
        <f t="shared" si="114"/>
        <v>25</v>
      </c>
      <c r="X205" s="72">
        <v>50</v>
      </c>
      <c r="Y205" s="72">
        <f t="shared" si="148"/>
        <v>0</v>
      </c>
      <c r="Z205" s="72">
        <f t="shared" si="148"/>
        <v>0</v>
      </c>
      <c r="AA205" s="72">
        <f t="shared" si="148"/>
        <v>0</v>
      </c>
      <c r="AB205" s="72">
        <f t="shared" si="148"/>
        <v>0</v>
      </c>
      <c r="AC205" s="72">
        <f t="shared" si="144"/>
        <v>25</v>
      </c>
      <c r="AD205" s="72">
        <f t="shared" si="145"/>
        <v>25</v>
      </c>
      <c r="AE205" s="72">
        <f t="shared" si="146"/>
        <v>50</v>
      </c>
      <c r="AF205" s="225">
        <f t="shared" si="115"/>
        <v>12.5</v>
      </c>
      <c r="AG205" s="225">
        <f t="shared" si="116"/>
        <v>12.5</v>
      </c>
      <c r="AH205" s="225">
        <f t="shared" si="117"/>
        <v>25</v>
      </c>
      <c r="AI205" s="225">
        <f t="shared" si="118"/>
        <v>37.5</v>
      </c>
      <c r="AJ205" s="225">
        <f t="shared" si="119"/>
        <v>12.5</v>
      </c>
      <c r="AK205" s="225">
        <f t="shared" si="120"/>
        <v>50</v>
      </c>
      <c r="AL205" s="72">
        <f t="shared" si="148"/>
        <v>0</v>
      </c>
      <c r="AM205" s="72">
        <f t="shared" si="148"/>
        <v>0</v>
      </c>
      <c r="AN205" s="76">
        <f t="shared" si="148"/>
        <v>0</v>
      </c>
      <c r="AO205" s="79"/>
      <c r="AP205" s="18"/>
      <c r="AQ205" s="18"/>
      <c r="AR205" s="18"/>
      <c r="AS205" s="18"/>
      <c r="AT205" s="18"/>
      <c r="AU205" s="18"/>
      <c r="AV205" s="18"/>
      <c r="AW205" s="18"/>
      <c r="AX205" s="18"/>
      <c r="AY205" s="18"/>
      <c r="AZ205" s="18"/>
    </row>
    <row r="206" spans="1:52" s="29" customFormat="1" ht="18.600000000000001" customHeight="1" x14ac:dyDescent="0.25">
      <c r="A206" s="20">
        <v>4861</v>
      </c>
      <c r="B206" s="10" t="s">
        <v>1</v>
      </c>
      <c r="C206" s="22" t="s">
        <v>30</v>
      </c>
      <c r="D206" s="47">
        <v>50</v>
      </c>
      <c r="E206" s="47"/>
      <c r="F206" s="47">
        <v>0</v>
      </c>
      <c r="G206" s="47"/>
      <c r="H206" s="30">
        <v>50</v>
      </c>
      <c r="I206" s="26"/>
      <c r="J206" s="30">
        <v>50</v>
      </c>
      <c r="K206" s="72"/>
      <c r="L206" s="72"/>
      <c r="M206" s="72"/>
      <c r="N206" s="72">
        <f t="shared" si="109"/>
        <v>25</v>
      </c>
      <c r="O206" s="72">
        <f t="shared" si="110"/>
        <v>25</v>
      </c>
      <c r="P206" s="72">
        <v>50</v>
      </c>
      <c r="Q206" s="72"/>
      <c r="R206" s="72">
        <f t="shared" si="111"/>
        <v>25</v>
      </c>
      <c r="S206" s="72">
        <f t="shared" si="112"/>
        <v>25</v>
      </c>
      <c r="T206" s="72">
        <v>50</v>
      </c>
      <c r="U206" s="72"/>
      <c r="V206" s="72">
        <f t="shared" si="113"/>
        <v>25</v>
      </c>
      <c r="W206" s="72">
        <f t="shared" si="114"/>
        <v>25</v>
      </c>
      <c r="X206" s="72">
        <v>50</v>
      </c>
      <c r="Y206" s="72"/>
      <c r="Z206" s="72"/>
      <c r="AA206" s="72"/>
      <c r="AB206" s="72"/>
      <c r="AC206" s="72">
        <f t="shared" si="144"/>
        <v>25</v>
      </c>
      <c r="AD206" s="72">
        <f t="shared" si="145"/>
        <v>25</v>
      </c>
      <c r="AE206" s="72">
        <f t="shared" si="146"/>
        <v>50</v>
      </c>
      <c r="AF206" s="225">
        <f t="shared" si="115"/>
        <v>12.5</v>
      </c>
      <c r="AG206" s="225">
        <f t="shared" si="116"/>
        <v>12.5</v>
      </c>
      <c r="AH206" s="225">
        <f t="shared" si="117"/>
        <v>25</v>
      </c>
      <c r="AI206" s="225">
        <f t="shared" si="118"/>
        <v>37.5</v>
      </c>
      <c r="AJ206" s="225">
        <f t="shared" si="119"/>
        <v>12.5</v>
      </c>
      <c r="AK206" s="225">
        <f t="shared" si="120"/>
        <v>50</v>
      </c>
      <c r="AL206" s="72"/>
      <c r="AM206" s="72"/>
      <c r="AN206" s="76"/>
      <c r="AO206" s="79"/>
      <c r="AP206" s="28"/>
      <c r="AQ206" s="28"/>
      <c r="AR206" s="28"/>
      <c r="AS206" s="28"/>
      <c r="AT206" s="28"/>
      <c r="AU206" s="28"/>
      <c r="AV206" s="28"/>
      <c r="AW206" s="28"/>
      <c r="AX206" s="28"/>
      <c r="AY206" s="28"/>
      <c r="AZ206" s="28"/>
    </row>
    <row r="207" spans="1:52" ht="16.5" hidden="1" customHeight="1" x14ac:dyDescent="0.25">
      <c r="A207" s="8">
        <v>0</v>
      </c>
      <c r="B207" s="9" t="s">
        <v>220</v>
      </c>
      <c r="C207" s="5" t="s">
        <v>30</v>
      </c>
      <c r="D207" s="10">
        <f t="shared" ref="D207:AN207" si="149">+D208</f>
        <v>0</v>
      </c>
      <c r="E207" s="9">
        <f t="shared" si="149"/>
        <v>0</v>
      </c>
      <c r="F207" s="9">
        <f t="shared" si="149"/>
        <v>0</v>
      </c>
      <c r="G207" s="9">
        <f t="shared" si="149"/>
        <v>0</v>
      </c>
      <c r="H207" s="9">
        <f t="shared" si="149"/>
        <v>0</v>
      </c>
      <c r="I207" s="9">
        <f t="shared" si="149"/>
        <v>0</v>
      </c>
      <c r="J207" s="9">
        <f t="shared" si="149"/>
        <v>0</v>
      </c>
      <c r="K207" s="72">
        <f t="shared" si="149"/>
        <v>0</v>
      </c>
      <c r="L207" s="72">
        <f t="shared" si="149"/>
        <v>0</v>
      </c>
      <c r="M207" s="72">
        <f t="shared" si="149"/>
        <v>0</v>
      </c>
      <c r="N207" s="72">
        <f t="shared" si="149"/>
        <v>0</v>
      </c>
      <c r="O207" s="72">
        <f t="shared" si="149"/>
        <v>0</v>
      </c>
      <c r="P207" s="72">
        <f t="shared" si="149"/>
        <v>0</v>
      </c>
      <c r="Q207" s="72">
        <f t="shared" si="149"/>
        <v>0</v>
      </c>
      <c r="R207" s="72">
        <f t="shared" si="149"/>
        <v>0</v>
      </c>
      <c r="S207" s="72">
        <f t="shared" si="149"/>
        <v>0</v>
      </c>
      <c r="T207" s="72">
        <f t="shared" si="149"/>
        <v>0</v>
      </c>
      <c r="U207" s="72">
        <f t="shared" si="149"/>
        <v>0</v>
      </c>
      <c r="V207" s="72">
        <f t="shared" si="149"/>
        <v>0</v>
      </c>
      <c r="W207" s="72">
        <f t="shared" si="149"/>
        <v>0</v>
      </c>
      <c r="X207" s="72">
        <f t="shared" si="149"/>
        <v>0</v>
      </c>
      <c r="Y207" s="72">
        <f t="shared" si="149"/>
        <v>0</v>
      </c>
      <c r="Z207" s="72">
        <f t="shared" si="149"/>
        <v>0</v>
      </c>
      <c r="AA207" s="72">
        <f t="shared" si="149"/>
        <v>0</v>
      </c>
      <c r="AB207" s="72">
        <f t="shared" si="149"/>
        <v>0</v>
      </c>
      <c r="AC207" s="72">
        <f t="shared" si="149"/>
        <v>0</v>
      </c>
      <c r="AD207" s="72">
        <f t="shared" si="149"/>
        <v>0</v>
      </c>
      <c r="AE207" s="72">
        <f t="shared" si="149"/>
        <v>0</v>
      </c>
      <c r="AF207" s="225">
        <f t="shared" si="115"/>
        <v>0</v>
      </c>
      <c r="AG207" s="225">
        <f t="shared" si="116"/>
        <v>0</v>
      </c>
      <c r="AH207" s="225">
        <f t="shared" si="117"/>
        <v>0</v>
      </c>
      <c r="AI207" s="225">
        <f t="shared" si="118"/>
        <v>0</v>
      </c>
      <c r="AJ207" s="225">
        <f t="shared" si="119"/>
        <v>0</v>
      </c>
      <c r="AK207" s="225">
        <f t="shared" si="120"/>
        <v>0</v>
      </c>
      <c r="AL207" s="72">
        <f t="shared" si="149"/>
        <v>0</v>
      </c>
      <c r="AM207" s="72">
        <f t="shared" si="149"/>
        <v>0</v>
      </c>
      <c r="AN207" s="76">
        <f t="shared" si="149"/>
        <v>0</v>
      </c>
      <c r="AO207" s="79"/>
    </row>
    <row r="208" spans="1:52" ht="16.5" hidden="1" customHeight="1" x14ac:dyDescent="0.25">
      <c r="A208" s="8">
        <v>4891</v>
      </c>
      <c r="B208" s="9" t="s">
        <v>221</v>
      </c>
      <c r="C208" s="5" t="s">
        <v>30</v>
      </c>
      <c r="D208" s="10"/>
      <c r="E208" s="9"/>
      <c r="F208" s="9"/>
      <c r="G208" s="9"/>
      <c r="H208" s="9"/>
      <c r="I208" s="9"/>
      <c r="J208" s="9"/>
      <c r="K208" s="72"/>
      <c r="L208" s="72"/>
      <c r="M208" s="72"/>
      <c r="N208" s="72"/>
      <c r="O208" s="72"/>
      <c r="P208" s="72"/>
      <c r="Q208" s="72"/>
      <c r="R208" s="72"/>
      <c r="S208" s="72"/>
      <c r="T208" s="72"/>
      <c r="U208" s="72"/>
      <c r="V208" s="72"/>
      <c r="W208" s="72"/>
      <c r="X208" s="72"/>
      <c r="Y208" s="72"/>
      <c r="Z208" s="72"/>
      <c r="AA208" s="72"/>
      <c r="AB208" s="72"/>
      <c r="AC208" s="72"/>
      <c r="AD208" s="72"/>
      <c r="AE208" s="72"/>
      <c r="AF208" s="225">
        <f t="shared" si="115"/>
        <v>0</v>
      </c>
      <c r="AG208" s="225">
        <f t="shared" si="116"/>
        <v>0</v>
      </c>
      <c r="AH208" s="225">
        <f t="shared" si="117"/>
        <v>0</v>
      </c>
      <c r="AI208" s="225">
        <f t="shared" si="118"/>
        <v>0</v>
      </c>
      <c r="AJ208" s="225">
        <f t="shared" si="119"/>
        <v>0</v>
      </c>
      <c r="AK208" s="225">
        <f t="shared" si="120"/>
        <v>0</v>
      </c>
      <c r="AL208" s="72"/>
      <c r="AM208" s="72"/>
      <c r="AN208" s="76"/>
      <c r="AO208" s="79"/>
    </row>
    <row r="209" spans="1:41" ht="27" hidden="1" customHeight="1" x14ac:dyDescent="0.25">
      <c r="A209" s="8">
        <v>0</v>
      </c>
      <c r="B209" s="9" t="s">
        <v>222</v>
      </c>
      <c r="C209" s="5" t="s">
        <v>30</v>
      </c>
      <c r="D209" s="10">
        <f>+D210+D225+D234+D237+D246</f>
        <v>0</v>
      </c>
      <c r="E209" s="9">
        <f>+E210+E225+E234+E237+E246</f>
        <v>0</v>
      </c>
      <c r="F209" s="9">
        <f t="shared" ref="F209:AM209" si="150">+F210+F225+F234+F237+F246</f>
        <v>0</v>
      </c>
      <c r="G209" s="9">
        <f t="shared" si="150"/>
        <v>0</v>
      </c>
      <c r="H209" s="9">
        <f t="shared" si="150"/>
        <v>0</v>
      </c>
      <c r="I209" s="9">
        <f t="shared" si="150"/>
        <v>0</v>
      </c>
      <c r="J209" s="9">
        <f t="shared" si="150"/>
        <v>0</v>
      </c>
      <c r="K209" s="72">
        <f t="shared" si="150"/>
        <v>0</v>
      </c>
      <c r="L209" s="72">
        <f>+L210+L225+L234+L237+L246</f>
        <v>0</v>
      </c>
      <c r="M209" s="72">
        <f t="shared" si="150"/>
        <v>0</v>
      </c>
      <c r="N209" s="72">
        <f t="shared" si="150"/>
        <v>0</v>
      </c>
      <c r="O209" s="72">
        <f t="shared" si="150"/>
        <v>0</v>
      </c>
      <c r="P209" s="72">
        <f t="shared" si="150"/>
        <v>0</v>
      </c>
      <c r="Q209" s="72">
        <f t="shared" si="150"/>
        <v>0</v>
      </c>
      <c r="R209" s="72">
        <f t="shared" si="150"/>
        <v>0</v>
      </c>
      <c r="S209" s="72">
        <f t="shared" si="150"/>
        <v>0</v>
      </c>
      <c r="T209" s="72">
        <f t="shared" si="150"/>
        <v>0</v>
      </c>
      <c r="U209" s="72">
        <f t="shared" si="150"/>
        <v>0</v>
      </c>
      <c r="V209" s="72">
        <f t="shared" si="150"/>
        <v>0</v>
      </c>
      <c r="W209" s="72">
        <f t="shared" si="150"/>
        <v>0</v>
      </c>
      <c r="X209" s="72">
        <f t="shared" si="150"/>
        <v>0</v>
      </c>
      <c r="Y209" s="72">
        <f t="shared" si="150"/>
        <v>0</v>
      </c>
      <c r="Z209" s="72">
        <f t="shared" si="150"/>
        <v>0</v>
      </c>
      <c r="AA209" s="72">
        <f t="shared" si="150"/>
        <v>0</v>
      </c>
      <c r="AB209" s="72">
        <f t="shared" si="150"/>
        <v>0</v>
      </c>
      <c r="AC209" s="72">
        <f t="shared" si="150"/>
        <v>0</v>
      </c>
      <c r="AD209" s="72">
        <f t="shared" si="150"/>
        <v>0</v>
      </c>
      <c r="AE209" s="72">
        <f t="shared" si="150"/>
        <v>0</v>
      </c>
      <c r="AF209" s="225">
        <f t="shared" si="115"/>
        <v>0</v>
      </c>
      <c r="AG209" s="225">
        <f t="shared" si="116"/>
        <v>0</v>
      </c>
      <c r="AH209" s="225">
        <f t="shared" si="117"/>
        <v>0</v>
      </c>
      <c r="AI209" s="225">
        <f t="shared" si="118"/>
        <v>0</v>
      </c>
      <c r="AJ209" s="225">
        <f t="shared" si="119"/>
        <v>0</v>
      </c>
      <c r="AK209" s="225">
        <f t="shared" si="120"/>
        <v>0</v>
      </c>
      <c r="AL209" s="72">
        <f t="shared" si="150"/>
        <v>0</v>
      </c>
      <c r="AM209" s="72">
        <f t="shared" si="150"/>
        <v>0</v>
      </c>
      <c r="AN209" s="76">
        <f>+AN210+AN225+AN234+AN237+AN246</f>
        <v>0</v>
      </c>
      <c r="AO209" s="79"/>
    </row>
    <row r="210" spans="1:41" ht="18" hidden="1" customHeight="1" x14ac:dyDescent="0.25">
      <c r="A210" s="8">
        <v>0</v>
      </c>
      <c r="B210" s="9" t="s">
        <v>223</v>
      </c>
      <c r="C210" s="5" t="s">
        <v>30</v>
      </c>
      <c r="D210" s="10">
        <f>+D211+D215+D219</f>
        <v>0</v>
      </c>
      <c r="E210" s="9">
        <f>+E211+E215+E219</f>
        <v>0</v>
      </c>
      <c r="F210" s="9">
        <f t="shared" ref="F210:AM210" si="151">+F211+F215+F219</f>
        <v>0</v>
      </c>
      <c r="G210" s="9">
        <f t="shared" si="151"/>
        <v>0</v>
      </c>
      <c r="H210" s="9">
        <f t="shared" si="151"/>
        <v>0</v>
      </c>
      <c r="I210" s="9">
        <f t="shared" si="151"/>
        <v>0</v>
      </c>
      <c r="J210" s="9">
        <f t="shared" si="151"/>
        <v>0</v>
      </c>
      <c r="K210" s="72">
        <f t="shared" si="151"/>
        <v>0</v>
      </c>
      <c r="L210" s="72">
        <f>+L211+L215+L219</f>
        <v>0</v>
      </c>
      <c r="M210" s="72">
        <f t="shared" si="151"/>
        <v>0</v>
      </c>
      <c r="N210" s="72">
        <f t="shared" si="151"/>
        <v>0</v>
      </c>
      <c r="O210" s="72">
        <f t="shared" si="151"/>
        <v>0</v>
      </c>
      <c r="P210" s="72">
        <f t="shared" si="151"/>
        <v>0</v>
      </c>
      <c r="Q210" s="72">
        <f t="shared" si="151"/>
        <v>0</v>
      </c>
      <c r="R210" s="72">
        <f t="shared" si="151"/>
        <v>0</v>
      </c>
      <c r="S210" s="72">
        <f t="shared" si="151"/>
        <v>0</v>
      </c>
      <c r="T210" s="72">
        <f t="shared" si="151"/>
        <v>0</v>
      </c>
      <c r="U210" s="72">
        <f t="shared" si="151"/>
        <v>0</v>
      </c>
      <c r="V210" s="72">
        <f t="shared" si="151"/>
        <v>0</v>
      </c>
      <c r="W210" s="72">
        <f t="shared" si="151"/>
        <v>0</v>
      </c>
      <c r="X210" s="72">
        <f t="shared" si="151"/>
        <v>0</v>
      </c>
      <c r="Y210" s="72">
        <f t="shared" si="151"/>
        <v>0</v>
      </c>
      <c r="Z210" s="72">
        <f t="shared" si="151"/>
        <v>0</v>
      </c>
      <c r="AA210" s="72">
        <f t="shared" si="151"/>
        <v>0</v>
      </c>
      <c r="AB210" s="72">
        <f t="shared" si="151"/>
        <v>0</v>
      </c>
      <c r="AC210" s="72">
        <f t="shared" si="151"/>
        <v>0</v>
      </c>
      <c r="AD210" s="72">
        <f t="shared" si="151"/>
        <v>0</v>
      </c>
      <c r="AE210" s="72">
        <f t="shared" si="151"/>
        <v>0</v>
      </c>
      <c r="AF210" s="225">
        <f t="shared" si="115"/>
        <v>0</v>
      </c>
      <c r="AG210" s="225">
        <f t="shared" si="116"/>
        <v>0</v>
      </c>
      <c r="AH210" s="225">
        <f t="shared" si="117"/>
        <v>0</v>
      </c>
      <c r="AI210" s="225">
        <f t="shared" si="118"/>
        <v>0</v>
      </c>
      <c r="AJ210" s="225">
        <f t="shared" si="119"/>
        <v>0</v>
      </c>
      <c r="AK210" s="225">
        <f t="shared" si="120"/>
        <v>0</v>
      </c>
      <c r="AL210" s="72">
        <f t="shared" si="151"/>
        <v>0</v>
      </c>
      <c r="AM210" s="72">
        <f t="shared" si="151"/>
        <v>0</v>
      </c>
      <c r="AN210" s="76">
        <f>+AN211+AN215+AN219</f>
        <v>0</v>
      </c>
      <c r="AO210" s="79"/>
    </row>
    <row r="211" spans="1:41" ht="18" hidden="1" customHeight="1" x14ac:dyDescent="0.25">
      <c r="A211" s="8">
        <v>0</v>
      </c>
      <c r="B211" s="9" t="s">
        <v>224</v>
      </c>
      <c r="C211" s="5" t="s">
        <v>30</v>
      </c>
      <c r="D211" s="10">
        <f>+D212+D213+D214</f>
        <v>0</v>
      </c>
      <c r="E211" s="9">
        <f>+E212+E213+E214</f>
        <v>0</v>
      </c>
      <c r="F211" s="9">
        <f t="shared" ref="F211:AM211" si="152">+F212+F213+F214</f>
        <v>0</v>
      </c>
      <c r="G211" s="9">
        <f t="shared" si="152"/>
        <v>0</v>
      </c>
      <c r="H211" s="9">
        <f t="shared" si="152"/>
        <v>0</v>
      </c>
      <c r="I211" s="9">
        <f t="shared" si="152"/>
        <v>0</v>
      </c>
      <c r="J211" s="9">
        <f t="shared" si="152"/>
        <v>0</v>
      </c>
      <c r="K211" s="72">
        <f t="shared" si="152"/>
        <v>0</v>
      </c>
      <c r="L211" s="72">
        <f>+L212+L213+L214</f>
        <v>0</v>
      </c>
      <c r="M211" s="72">
        <f t="shared" si="152"/>
        <v>0</v>
      </c>
      <c r="N211" s="72">
        <f t="shared" si="152"/>
        <v>0</v>
      </c>
      <c r="O211" s="72">
        <f t="shared" si="152"/>
        <v>0</v>
      </c>
      <c r="P211" s="72">
        <f t="shared" si="152"/>
        <v>0</v>
      </c>
      <c r="Q211" s="72">
        <f t="shared" si="152"/>
        <v>0</v>
      </c>
      <c r="R211" s="72">
        <f t="shared" si="152"/>
        <v>0</v>
      </c>
      <c r="S211" s="72">
        <f t="shared" si="152"/>
        <v>0</v>
      </c>
      <c r="T211" s="72">
        <f t="shared" si="152"/>
        <v>0</v>
      </c>
      <c r="U211" s="72">
        <f t="shared" si="152"/>
        <v>0</v>
      </c>
      <c r="V211" s="72">
        <f t="shared" si="152"/>
        <v>0</v>
      </c>
      <c r="W211" s="72">
        <f t="shared" si="152"/>
        <v>0</v>
      </c>
      <c r="X211" s="72">
        <f t="shared" si="152"/>
        <v>0</v>
      </c>
      <c r="Y211" s="72">
        <f t="shared" si="152"/>
        <v>0</v>
      </c>
      <c r="Z211" s="72">
        <f t="shared" si="152"/>
        <v>0</v>
      </c>
      <c r="AA211" s="72">
        <f t="shared" si="152"/>
        <v>0</v>
      </c>
      <c r="AB211" s="72">
        <f t="shared" si="152"/>
        <v>0</v>
      </c>
      <c r="AC211" s="72">
        <f t="shared" si="152"/>
        <v>0</v>
      </c>
      <c r="AD211" s="72">
        <f t="shared" si="152"/>
        <v>0</v>
      </c>
      <c r="AE211" s="72">
        <f t="shared" si="152"/>
        <v>0</v>
      </c>
      <c r="AF211" s="225">
        <f t="shared" si="115"/>
        <v>0</v>
      </c>
      <c r="AG211" s="225">
        <f t="shared" si="116"/>
        <v>0</v>
      </c>
      <c r="AH211" s="225">
        <f t="shared" si="117"/>
        <v>0</v>
      </c>
      <c r="AI211" s="225">
        <f t="shared" si="118"/>
        <v>0</v>
      </c>
      <c r="AJ211" s="225">
        <f t="shared" si="119"/>
        <v>0</v>
      </c>
      <c r="AK211" s="225">
        <f t="shared" si="120"/>
        <v>0</v>
      </c>
      <c r="AL211" s="72">
        <f t="shared" si="152"/>
        <v>0</v>
      </c>
      <c r="AM211" s="72">
        <f t="shared" si="152"/>
        <v>0</v>
      </c>
      <c r="AN211" s="76">
        <f>+AN212+AN213+AN214</f>
        <v>0</v>
      </c>
      <c r="AO211" s="79"/>
    </row>
    <row r="212" spans="1:41" ht="13.5" hidden="1" customHeight="1" x14ac:dyDescent="0.25">
      <c r="A212" s="8">
        <v>5111</v>
      </c>
      <c r="B212" s="9" t="s">
        <v>225</v>
      </c>
      <c r="C212" s="5" t="s">
        <v>30</v>
      </c>
      <c r="D212" s="10"/>
      <c r="E212" s="9"/>
      <c r="F212" s="9"/>
      <c r="G212" s="9"/>
      <c r="H212" s="9"/>
      <c r="I212" s="9"/>
      <c r="J212" s="9"/>
      <c r="K212" s="72"/>
      <c r="L212" s="72"/>
      <c r="M212" s="72"/>
      <c r="N212" s="72"/>
      <c r="O212" s="72"/>
      <c r="P212" s="72"/>
      <c r="Q212" s="72"/>
      <c r="R212" s="72"/>
      <c r="S212" s="72"/>
      <c r="T212" s="72"/>
      <c r="U212" s="72"/>
      <c r="V212" s="72"/>
      <c r="W212" s="72"/>
      <c r="X212" s="72"/>
      <c r="Y212" s="72"/>
      <c r="Z212" s="72"/>
      <c r="AA212" s="72"/>
      <c r="AB212" s="72"/>
      <c r="AC212" s="72"/>
      <c r="AD212" s="72"/>
      <c r="AE212" s="72"/>
      <c r="AF212" s="225">
        <f t="shared" si="115"/>
        <v>0</v>
      </c>
      <c r="AG212" s="225">
        <f t="shared" si="116"/>
        <v>0</v>
      </c>
      <c r="AH212" s="225">
        <f t="shared" si="117"/>
        <v>0</v>
      </c>
      <c r="AI212" s="225">
        <f t="shared" si="118"/>
        <v>0</v>
      </c>
      <c r="AJ212" s="225">
        <f t="shared" si="119"/>
        <v>0</v>
      </c>
      <c r="AK212" s="225">
        <f t="shared" si="120"/>
        <v>0</v>
      </c>
      <c r="AL212" s="72"/>
      <c r="AM212" s="72"/>
      <c r="AN212" s="76"/>
      <c r="AO212" s="79"/>
    </row>
    <row r="213" spans="1:41" ht="27" hidden="1" customHeight="1" x14ac:dyDescent="0.25">
      <c r="A213" s="8">
        <v>5112</v>
      </c>
      <c r="B213" s="9" t="s">
        <v>226</v>
      </c>
      <c r="C213" s="5" t="s">
        <v>30</v>
      </c>
      <c r="D213" s="10"/>
      <c r="E213" s="9"/>
      <c r="F213" s="9"/>
      <c r="G213" s="9"/>
      <c r="H213" s="9"/>
      <c r="I213" s="9"/>
      <c r="J213" s="9"/>
      <c r="K213" s="72"/>
      <c r="L213" s="72"/>
      <c r="M213" s="72"/>
      <c r="N213" s="72"/>
      <c r="O213" s="72"/>
      <c r="P213" s="72"/>
      <c r="Q213" s="72"/>
      <c r="R213" s="72"/>
      <c r="S213" s="72"/>
      <c r="T213" s="72"/>
      <c r="U213" s="72"/>
      <c r="V213" s="72"/>
      <c r="W213" s="72"/>
      <c r="X213" s="72"/>
      <c r="Y213" s="72"/>
      <c r="Z213" s="72"/>
      <c r="AA213" s="72"/>
      <c r="AB213" s="72"/>
      <c r="AC213" s="72"/>
      <c r="AD213" s="72"/>
      <c r="AE213" s="72"/>
      <c r="AF213" s="225">
        <f t="shared" ref="AF213:AF253" si="153">AE213*0.25</f>
        <v>0</v>
      </c>
      <c r="AG213" s="225">
        <f t="shared" ref="AG213:AG253" si="154">AH213-AF213</f>
        <v>0</v>
      </c>
      <c r="AH213" s="225">
        <f t="shared" ref="AH213:AH253" si="155">AC213</f>
        <v>0</v>
      </c>
      <c r="AI213" s="225">
        <f t="shared" ref="AI213:AI253" si="156">AE213-AJ213</f>
        <v>0</v>
      </c>
      <c r="AJ213" s="225">
        <f t="shared" ref="AJ213:AJ253" si="157">AE213*0.25</f>
        <v>0</v>
      </c>
      <c r="AK213" s="225">
        <f t="shared" ref="AK213:AK253" si="158">AJ213+AI213</f>
        <v>0</v>
      </c>
      <c r="AL213" s="72"/>
      <c r="AM213" s="72"/>
      <c r="AN213" s="76"/>
      <c r="AO213" s="79"/>
    </row>
    <row r="214" spans="1:41" ht="25.5" hidden="1" customHeight="1" x14ac:dyDescent="0.25">
      <c r="A214" s="8">
        <v>5113</v>
      </c>
      <c r="B214" s="9" t="s">
        <v>227</v>
      </c>
      <c r="C214" s="5" t="s">
        <v>30</v>
      </c>
      <c r="D214" s="10"/>
      <c r="E214" s="9"/>
      <c r="F214" s="9"/>
      <c r="G214" s="9"/>
      <c r="H214" s="9"/>
      <c r="I214" s="9"/>
      <c r="J214" s="9"/>
      <c r="K214" s="72"/>
      <c r="L214" s="72"/>
      <c r="M214" s="72"/>
      <c r="N214" s="72"/>
      <c r="O214" s="72"/>
      <c r="P214" s="72"/>
      <c r="Q214" s="72"/>
      <c r="R214" s="72"/>
      <c r="S214" s="72"/>
      <c r="T214" s="72"/>
      <c r="U214" s="72"/>
      <c r="V214" s="72"/>
      <c r="W214" s="72"/>
      <c r="X214" s="72"/>
      <c r="Y214" s="72"/>
      <c r="Z214" s="72"/>
      <c r="AA214" s="72"/>
      <c r="AB214" s="72"/>
      <c r="AC214" s="72"/>
      <c r="AD214" s="72"/>
      <c r="AE214" s="72"/>
      <c r="AF214" s="225">
        <f t="shared" si="153"/>
        <v>0</v>
      </c>
      <c r="AG214" s="225">
        <f t="shared" si="154"/>
        <v>0</v>
      </c>
      <c r="AH214" s="225">
        <f t="shared" si="155"/>
        <v>0</v>
      </c>
      <c r="AI214" s="225">
        <f t="shared" si="156"/>
        <v>0</v>
      </c>
      <c r="AJ214" s="225">
        <f t="shared" si="157"/>
        <v>0</v>
      </c>
      <c r="AK214" s="225">
        <f t="shared" si="158"/>
        <v>0</v>
      </c>
      <c r="AL214" s="72"/>
      <c r="AM214" s="72"/>
      <c r="AN214" s="76"/>
      <c r="AO214" s="79"/>
    </row>
    <row r="215" spans="1:41" ht="13.5" hidden="1" customHeight="1" x14ac:dyDescent="0.25">
      <c r="A215" s="8">
        <v>0</v>
      </c>
      <c r="B215" s="9" t="s">
        <v>228</v>
      </c>
      <c r="C215" s="5" t="s">
        <v>30</v>
      </c>
      <c r="D215" s="10">
        <f>+D216+D217+D218</f>
        <v>0</v>
      </c>
      <c r="E215" s="9">
        <f>+E216+E217+E218</f>
        <v>0</v>
      </c>
      <c r="F215" s="9">
        <f t="shared" ref="F215:AM215" si="159">+F216+F217+F218</f>
        <v>0</v>
      </c>
      <c r="G215" s="9">
        <f t="shared" si="159"/>
        <v>0</v>
      </c>
      <c r="H215" s="9">
        <f t="shared" si="159"/>
        <v>0</v>
      </c>
      <c r="I215" s="9">
        <f t="shared" si="159"/>
        <v>0</v>
      </c>
      <c r="J215" s="9">
        <f t="shared" si="159"/>
        <v>0</v>
      </c>
      <c r="K215" s="72">
        <f t="shared" si="159"/>
        <v>0</v>
      </c>
      <c r="L215" s="72">
        <f>+L216+L217+L218</f>
        <v>0</v>
      </c>
      <c r="M215" s="72">
        <f t="shared" si="159"/>
        <v>0</v>
      </c>
      <c r="N215" s="72">
        <f t="shared" si="159"/>
        <v>0</v>
      </c>
      <c r="O215" s="72">
        <f t="shared" si="159"/>
        <v>0</v>
      </c>
      <c r="P215" s="72">
        <f t="shared" si="159"/>
        <v>0</v>
      </c>
      <c r="Q215" s="72">
        <f t="shared" si="159"/>
        <v>0</v>
      </c>
      <c r="R215" s="72">
        <f t="shared" si="159"/>
        <v>0</v>
      </c>
      <c r="S215" s="72">
        <f t="shared" si="159"/>
        <v>0</v>
      </c>
      <c r="T215" s="72">
        <f t="shared" si="159"/>
        <v>0</v>
      </c>
      <c r="U215" s="72">
        <f t="shared" si="159"/>
        <v>0</v>
      </c>
      <c r="V215" s="72">
        <f t="shared" si="159"/>
        <v>0</v>
      </c>
      <c r="W215" s="72">
        <f t="shared" si="159"/>
        <v>0</v>
      </c>
      <c r="X215" s="72">
        <f t="shared" si="159"/>
        <v>0</v>
      </c>
      <c r="Y215" s="72">
        <f t="shared" si="159"/>
        <v>0</v>
      </c>
      <c r="Z215" s="72">
        <f t="shared" si="159"/>
        <v>0</v>
      </c>
      <c r="AA215" s="72">
        <f t="shared" si="159"/>
        <v>0</v>
      </c>
      <c r="AB215" s="72">
        <f t="shared" si="159"/>
        <v>0</v>
      </c>
      <c r="AC215" s="72">
        <f t="shared" si="159"/>
        <v>0</v>
      </c>
      <c r="AD215" s="72">
        <f t="shared" si="159"/>
        <v>0</v>
      </c>
      <c r="AE215" s="72">
        <f t="shared" si="159"/>
        <v>0</v>
      </c>
      <c r="AF215" s="225">
        <f t="shared" si="153"/>
        <v>0</v>
      </c>
      <c r="AG215" s="225">
        <f t="shared" si="154"/>
        <v>0</v>
      </c>
      <c r="AH215" s="225">
        <f t="shared" si="155"/>
        <v>0</v>
      </c>
      <c r="AI215" s="225">
        <f t="shared" si="156"/>
        <v>0</v>
      </c>
      <c r="AJ215" s="225">
        <f t="shared" si="157"/>
        <v>0</v>
      </c>
      <c r="AK215" s="225">
        <f t="shared" si="158"/>
        <v>0</v>
      </c>
      <c r="AL215" s="72">
        <f t="shared" si="159"/>
        <v>0</v>
      </c>
      <c r="AM215" s="72">
        <f t="shared" si="159"/>
        <v>0</v>
      </c>
      <c r="AN215" s="76">
        <f>+AN216+AN217+AN218</f>
        <v>0</v>
      </c>
      <c r="AO215" s="79"/>
    </row>
    <row r="216" spans="1:41" ht="21" hidden="1" customHeight="1" x14ac:dyDescent="0.25">
      <c r="A216" s="8">
        <v>5121</v>
      </c>
      <c r="B216" s="9" t="s">
        <v>229</v>
      </c>
      <c r="C216" s="5" t="s">
        <v>30</v>
      </c>
      <c r="D216" s="10"/>
      <c r="E216" s="9"/>
      <c r="F216" s="9"/>
      <c r="G216" s="9"/>
      <c r="H216" s="9"/>
      <c r="I216" s="9"/>
      <c r="J216" s="9"/>
      <c r="K216" s="72"/>
      <c r="L216" s="72"/>
      <c r="M216" s="72"/>
      <c r="N216" s="72"/>
      <c r="O216" s="72"/>
      <c r="P216" s="72"/>
      <c r="Q216" s="72"/>
      <c r="R216" s="72"/>
      <c r="S216" s="72"/>
      <c r="T216" s="72"/>
      <c r="U216" s="72"/>
      <c r="V216" s="72"/>
      <c r="W216" s="72"/>
      <c r="X216" s="72"/>
      <c r="Y216" s="72"/>
      <c r="Z216" s="72"/>
      <c r="AA216" s="72"/>
      <c r="AB216" s="72"/>
      <c r="AC216" s="72"/>
      <c r="AD216" s="72"/>
      <c r="AE216" s="72"/>
      <c r="AF216" s="225">
        <f t="shared" si="153"/>
        <v>0</v>
      </c>
      <c r="AG216" s="225">
        <f t="shared" si="154"/>
        <v>0</v>
      </c>
      <c r="AH216" s="225">
        <f t="shared" si="155"/>
        <v>0</v>
      </c>
      <c r="AI216" s="225">
        <f t="shared" si="156"/>
        <v>0</v>
      </c>
      <c r="AJ216" s="225">
        <f t="shared" si="157"/>
        <v>0</v>
      </c>
      <c r="AK216" s="225">
        <f t="shared" si="158"/>
        <v>0</v>
      </c>
      <c r="AL216" s="72"/>
      <c r="AM216" s="72"/>
      <c r="AN216" s="76"/>
      <c r="AO216" s="79"/>
    </row>
    <row r="217" spans="1:41" ht="21" hidden="1" customHeight="1" x14ac:dyDescent="0.25">
      <c r="A217" s="8">
        <v>5122</v>
      </c>
      <c r="B217" s="9" t="s">
        <v>230</v>
      </c>
      <c r="C217" s="5" t="s">
        <v>30</v>
      </c>
      <c r="D217" s="10"/>
      <c r="E217" s="9"/>
      <c r="F217" s="9"/>
      <c r="G217" s="9"/>
      <c r="H217" s="9"/>
      <c r="I217" s="9"/>
      <c r="J217" s="9"/>
      <c r="K217" s="72"/>
      <c r="L217" s="72"/>
      <c r="M217" s="72"/>
      <c r="N217" s="72"/>
      <c r="O217" s="72"/>
      <c r="P217" s="72"/>
      <c r="Q217" s="72"/>
      <c r="R217" s="72"/>
      <c r="S217" s="72"/>
      <c r="T217" s="72"/>
      <c r="U217" s="72"/>
      <c r="V217" s="72"/>
      <c r="W217" s="72"/>
      <c r="X217" s="72"/>
      <c r="Y217" s="72"/>
      <c r="Z217" s="72"/>
      <c r="AA217" s="72"/>
      <c r="AB217" s="72"/>
      <c r="AC217" s="72"/>
      <c r="AD217" s="72"/>
      <c r="AE217" s="72"/>
      <c r="AF217" s="225">
        <f t="shared" si="153"/>
        <v>0</v>
      </c>
      <c r="AG217" s="225">
        <f t="shared" si="154"/>
        <v>0</v>
      </c>
      <c r="AH217" s="225">
        <f t="shared" si="155"/>
        <v>0</v>
      </c>
      <c r="AI217" s="225">
        <f t="shared" si="156"/>
        <v>0</v>
      </c>
      <c r="AJ217" s="225">
        <f t="shared" si="157"/>
        <v>0</v>
      </c>
      <c r="AK217" s="225">
        <f t="shared" si="158"/>
        <v>0</v>
      </c>
      <c r="AL217" s="72"/>
      <c r="AM217" s="72"/>
      <c r="AN217" s="76"/>
      <c r="AO217" s="79"/>
    </row>
    <row r="218" spans="1:41" ht="21" hidden="1" customHeight="1" x14ac:dyDescent="0.25">
      <c r="A218" s="8">
        <v>5129</v>
      </c>
      <c r="B218" s="9" t="s">
        <v>231</v>
      </c>
      <c r="C218" s="5" t="s">
        <v>30</v>
      </c>
      <c r="D218" s="10"/>
      <c r="E218" s="9"/>
      <c r="F218" s="9"/>
      <c r="G218" s="9"/>
      <c r="H218" s="9"/>
      <c r="I218" s="9"/>
      <c r="J218" s="9"/>
      <c r="K218" s="72"/>
      <c r="L218" s="72"/>
      <c r="M218" s="72"/>
      <c r="N218" s="72"/>
      <c r="O218" s="72"/>
      <c r="P218" s="72"/>
      <c r="Q218" s="72"/>
      <c r="R218" s="72"/>
      <c r="S218" s="72"/>
      <c r="T218" s="72"/>
      <c r="U218" s="72"/>
      <c r="V218" s="72"/>
      <c r="W218" s="72"/>
      <c r="X218" s="72"/>
      <c r="Y218" s="72"/>
      <c r="Z218" s="72"/>
      <c r="AA218" s="72"/>
      <c r="AB218" s="72"/>
      <c r="AC218" s="72"/>
      <c r="AD218" s="72"/>
      <c r="AE218" s="72"/>
      <c r="AF218" s="225">
        <f t="shared" si="153"/>
        <v>0</v>
      </c>
      <c r="AG218" s="225">
        <f t="shared" si="154"/>
        <v>0</v>
      </c>
      <c r="AH218" s="225">
        <f t="shared" si="155"/>
        <v>0</v>
      </c>
      <c r="AI218" s="225">
        <f t="shared" si="156"/>
        <v>0</v>
      </c>
      <c r="AJ218" s="225">
        <f t="shared" si="157"/>
        <v>0</v>
      </c>
      <c r="AK218" s="225">
        <f t="shared" si="158"/>
        <v>0</v>
      </c>
      <c r="AL218" s="72"/>
      <c r="AM218" s="72"/>
      <c r="AN218" s="76"/>
      <c r="AO218" s="79"/>
    </row>
    <row r="219" spans="1:41" ht="21" hidden="1" customHeight="1" x14ac:dyDescent="0.25">
      <c r="A219" s="8">
        <v>0</v>
      </c>
      <c r="B219" s="9" t="s">
        <v>232</v>
      </c>
      <c r="C219" s="5" t="s">
        <v>30</v>
      </c>
      <c r="D219" s="10">
        <f>+D220+D221+D222+D223+D224</f>
        <v>0</v>
      </c>
      <c r="E219" s="9">
        <f>+E220+E221+E222+E223+E224</f>
        <v>0</v>
      </c>
      <c r="F219" s="9">
        <f t="shared" ref="F219:AM219" si="160">+F220+F221+F222+F223+F224</f>
        <v>0</v>
      </c>
      <c r="G219" s="9">
        <f t="shared" si="160"/>
        <v>0</v>
      </c>
      <c r="H219" s="9">
        <f t="shared" si="160"/>
        <v>0</v>
      </c>
      <c r="I219" s="9">
        <f t="shared" si="160"/>
        <v>0</v>
      </c>
      <c r="J219" s="9">
        <f t="shared" si="160"/>
        <v>0</v>
      </c>
      <c r="K219" s="72">
        <f t="shared" si="160"/>
        <v>0</v>
      </c>
      <c r="L219" s="72">
        <f>+L220+L221+L222+L223+L224</f>
        <v>0</v>
      </c>
      <c r="M219" s="72">
        <f t="shared" si="160"/>
        <v>0</v>
      </c>
      <c r="N219" s="72">
        <f t="shared" si="160"/>
        <v>0</v>
      </c>
      <c r="O219" s="72">
        <f t="shared" si="160"/>
        <v>0</v>
      </c>
      <c r="P219" s="72">
        <f t="shared" si="160"/>
        <v>0</v>
      </c>
      <c r="Q219" s="72">
        <f t="shared" si="160"/>
        <v>0</v>
      </c>
      <c r="R219" s="72">
        <f t="shared" si="160"/>
        <v>0</v>
      </c>
      <c r="S219" s="72">
        <f t="shared" si="160"/>
        <v>0</v>
      </c>
      <c r="T219" s="72">
        <f t="shared" si="160"/>
        <v>0</v>
      </c>
      <c r="U219" s="72">
        <f t="shared" si="160"/>
        <v>0</v>
      </c>
      <c r="V219" s="72">
        <f t="shared" si="160"/>
        <v>0</v>
      </c>
      <c r="W219" s="72">
        <f t="shared" si="160"/>
        <v>0</v>
      </c>
      <c r="X219" s="72">
        <f t="shared" si="160"/>
        <v>0</v>
      </c>
      <c r="Y219" s="72">
        <f t="shared" si="160"/>
        <v>0</v>
      </c>
      <c r="Z219" s="72">
        <f t="shared" si="160"/>
        <v>0</v>
      </c>
      <c r="AA219" s="72">
        <f t="shared" si="160"/>
        <v>0</v>
      </c>
      <c r="AB219" s="72">
        <f t="shared" si="160"/>
        <v>0</v>
      </c>
      <c r="AC219" s="72">
        <f t="shared" si="160"/>
        <v>0</v>
      </c>
      <c r="AD219" s="72">
        <f t="shared" si="160"/>
        <v>0</v>
      </c>
      <c r="AE219" s="72">
        <f t="shared" si="160"/>
        <v>0</v>
      </c>
      <c r="AF219" s="225">
        <f t="shared" si="153"/>
        <v>0</v>
      </c>
      <c r="AG219" s="225">
        <f t="shared" si="154"/>
        <v>0</v>
      </c>
      <c r="AH219" s="225">
        <f t="shared" si="155"/>
        <v>0</v>
      </c>
      <c r="AI219" s="225">
        <f t="shared" si="156"/>
        <v>0</v>
      </c>
      <c r="AJ219" s="225">
        <f t="shared" si="157"/>
        <v>0</v>
      </c>
      <c r="AK219" s="225">
        <f t="shared" si="158"/>
        <v>0</v>
      </c>
      <c r="AL219" s="72">
        <f t="shared" si="160"/>
        <v>0</v>
      </c>
      <c r="AM219" s="72">
        <f t="shared" si="160"/>
        <v>0</v>
      </c>
      <c r="AN219" s="76">
        <f>+AN220+AN221+AN222+AN223+AN224</f>
        <v>0</v>
      </c>
      <c r="AO219" s="79"/>
    </row>
    <row r="220" spans="1:41" ht="21" hidden="1" customHeight="1" x14ac:dyDescent="0.25">
      <c r="A220" s="8">
        <v>5131</v>
      </c>
      <c r="B220" s="9" t="s">
        <v>233</v>
      </c>
      <c r="C220" s="5" t="s">
        <v>30</v>
      </c>
      <c r="D220" s="10"/>
      <c r="E220" s="9"/>
      <c r="F220" s="9"/>
      <c r="G220" s="9"/>
      <c r="H220" s="9"/>
      <c r="I220" s="9"/>
      <c r="J220" s="9"/>
      <c r="K220" s="72"/>
      <c r="L220" s="72"/>
      <c r="M220" s="72"/>
      <c r="N220" s="72"/>
      <c r="O220" s="72"/>
      <c r="P220" s="72"/>
      <c r="Q220" s="72"/>
      <c r="R220" s="72"/>
      <c r="S220" s="72"/>
      <c r="T220" s="72"/>
      <c r="U220" s="72"/>
      <c r="V220" s="72"/>
      <c r="W220" s="72"/>
      <c r="X220" s="72"/>
      <c r="Y220" s="72"/>
      <c r="Z220" s="72"/>
      <c r="AA220" s="72"/>
      <c r="AB220" s="72"/>
      <c r="AC220" s="72"/>
      <c r="AD220" s="72"/>
      <c r="AE220" s="72"/>
      <c r="AF220" s="225">
        <f t="shared" si="153"/>
        <v>0</v>
      </c>
      <c r="AG220" s="225">
        <f t="shared" si="154"/>
        <v>0</v>
      </c>
      <c r="AH220" s="225">
        <f t="shared" si="155"/>
        <v>0</v>
      </c>
      <c r="AI220" s="225">
        <f t="shared" si="156"/>
        <v>0</v>
      </c>
      <c r="AJ220" s="225">
        <f t="shared" si="157"/>
        <v>0</v>
      </c>
      <c r="AK220" s="225">
        <f t="shared" si="158"/>
        <v>0</v>
      </c>
      <c r="AL220" s="72"/>
      <c r="AM220" s="72"/>
      <c r="AN220" s="76"/>
      <c r="AO220" s="79"/>
    </row>
    <row r="221" spans="1:41" ht="21" hidden="1" customHeight="1" x14ac:dyDescent="0.25">
      <c r="A221" s="8">
        <v>5132</v>
      </c>
      <c r="B221" s="9" t="s">
        <v>234</v>
      </c>
      <c r="C221" s="5" t="s">
        <v>30</v>
      </c>
      <c r="D221" s="10"/>
      <c r="E221" s="9"/>
      <c r="F221" s="9"/>
      <c r="G221" s="9"/>
      <c r="H221" s="9"/>
      <c r="I221" s="9"/>
      <c r="J221" s="9"/>
      <c r="K221" s="72"/>
      <c r="L221" s="72"/>
      <c r="M221" s="72"/>
      <c r="N221" s="72"/>
      <c r="O221" s="72"/>
      <c r="P221" s="72"/>
      <c r="Q221" s="72"/>
      <c r="R221" s="72"/>
      <c r="S221" s="72"/>
      <c r="T221" s="72"/>
      <c r="U221" s="72"/>
      <c r="V221" s="72"/>
      <c r="W221" s="72"/>
      <c r="X221" s="72"/>
      <c r="Y221" s="72"/>
      <c r="Z221" s="72"/>
      <c r="AA221" s="72"/>
      <c r="AB221" s="72"/>
      <c r="AC221" s="72"/>
      <c r="AD221" s="72"/>
      <c r="AE221" s="72"/>
      <c r="AF221" s="225">
        <f t="shared" si="153"/>
        <v>0</v>
      </c>
      <c r="AG221" s="225">
        <f t="shared" si="154"/>
        <v>0</v>
      </c>
      <c r="AH221" s="225">
        <f t="shared" si="155"/>
        <v>0</v>
      </c>
      <c r="AI221" s="225">
        <f t="shared" si="156"/>
        <v>0</v>
      </c>
      <c r="AJ221" s="225">
        <f t="shared" si="157"/>
        <v>0</v>
      </c>
      <c r="AK221" s="225">
        <f t="shared" si="158"/>
        <v>0</v>
      </c>
      <c r="AL221" s="72"/>
      <c r="AM221" s="72"/>
      <c r="AN221" s="76"/>
      <c r="AO221" s="79"/>
    </row>
    <row r="222" spans="1:41" ht="13.5" hidden="1" customHeight="1" x14ac:dyDescent="0.25">
      <c r="A222" s="8">
        <v>5133</v>
      </c>
      <c r="B222" s="9" t="s">
        <v>235</v>
      </c>
      <c r="C222" s="5" t="s">
        <v>30</v>
      </c>
      <c r="D222" s="10"/>
      <c r="E222" s="9"/>
      <c r="F222" s="9"/>
      <c r="G222" s="9"/>
      <c r="H222" s="9"/>
      <c r="I222" s="9"/>
      <c r="J222" s="9"/>
      <c r="K222" s="72"/>
      <c r="L222" s="72"/>
      <c r="M222" s="72"/>
      <c r="N222" s="72"/>
      <c r="O222" s="72"/>
      <c r="P222" s="72"/>
      <c r="Q222" s="72"/>
      <c r="R222" s="72"/>
      <c r="S222" s="72"/>
      <c r="T222" s="72"/>
      <c r="U222" s="72"/>
      <c r="V222" s="72"/>
      <c r="W222" s="72"/>
      <c r="X222" s="72"/>
      <c r="Y222" s="72"/>
      <c r="Z222" s="72"/>
      <c r="AA222" s="72"/>
      <c r="AB222" s="72"/>
      <c r="AC222" s="72"/>
      <c r="AD222" s="72"/>
      <c r="AE222" s="72"/>
      <c r="AF222" s="225">
        <f t="shared" si="153"/>
        <v>0</v>
      </c>
      <c r="AG222" s="225">
        <f t="shared" si="154"/>
        <v>0</v>
      </c>
      <c r="AH222" s="225">
        <f t="shared" si="155"/>
        <v>0</v>
      </c>
      <c r="AI222" s="225">
        <f t="shared" si="156"/>
        <v>0</v>
      </c>
      <c r="AJ222" s="225">
        <f t="shared" si="157"/>
        <v>0</v>
      </c>
      <c r="AK222" s="225">
        <f t="shared" si="158"/>
        <v>0</v>
      </c>
      <c r="AL222" s="72"/>
      <c r="AM222" s="72"/>
      <c r="AN222" s="76"/>
      <c r="AO222" s="79"/>
    </row>
    <row r="223" spans="1:41" ht="13.5" hidden="1" customHeight="1" x14ac:dyDescent="0.25">
      <c r="A223" s="8">
        <v>5134</v>
      </c>
      <c r="B223" s="9" t="s">
        <v>236</v>
      </c>
      <c r="C223" s="5" t="s">
        <v>30</v>
      </c>
      <c r="D223" s="10"/>
      <c r="E223" s="9"/>
      <c r="F223" s="9"/>
      <c r="G223" s="9"/>
      <c r="H223" s="9"/>
      <c r="I223" s="9"/>
      <c r="J223" s="9"/>
      <c r="K223" s="72"/>
      <c r="L223" s="72"/>
      <c r="M223" s="72"/>
      <c r="N223" s="72"/>
      <c r="O223" s="72"/>
      <c r="P223" s="72"/>
      <c r="Q223" s="72"/>
      <c r="R223" s="72"/>
      <c r="S223" s="72"/>
      <c r="T223" s="72"/>
      <c r="U223" s="72"/>
      <c r="V223" s="72"/>
      <c r="W223" s="72"/>
      <c r="X223" s="72"/>
      <c r="Y223" s="72"/>
      <c r="Z223" s="72"/>
      <c r="AA223" s="72"/>
      <c r="AB223" s="72"/>
      <c r="AC223" s="72"/>
      <c r="AD223" s="72"/>
      <c r="AE223" s="72"/>
      <c r="AF223" s="225">
        <f t="shared" si="153"/>
        <v>0</v>
      </c>
      <c r="AG223" s="225">
        <f t="shared" si="154"/>
        <v>0</v>
      </c>
      <c r="AH223" s="225">
        <f t="shared" si="155"/>
        <v>0</v>
      </c>
      <c r="AI223" s="225">
        <f t="shared" si="156"/>
        <v>0</v>
      </c>
      <c r="AJ223" s="225">
        <f t="shared" si="157"/>
        <v>0</v>
      </c>
      <c r="AK223" s="225">
        <f t="shared" si="158"/>
        <v>0</v>
      </c>
      <c r="AL223" s="72"/>
      <c r="AM223" s="72"/>
      <c r="AN223" s="76"/>
      <c r="AO223" s="79"/>
    </row>
    <row r="224" spans="1:41" ht="25.5" hidden="1" customHeight="1" x14ac:dyDescent="0.25">
      <c r="A224" s="8">
        <v>5135</v>
      </c>
      <c r="B224" s="9" t="s">
        <v>237</v>
      </c>
      <c r="C224" s="5" t="s">
        <v>30</v>
      </c>
      <c r="D224" s="10"/>
      <c r="E224" s="9"/>
      <c r="F224" s="9"/>
      <c r="G224" s="9"/>
      <c r="H224" s="9"/>
      <c r="I224" s="9"/>
      <c r="J224" s="9"/>
      <c r="K224" s="72"/>
      <c r="L224" s="72"/>
      <c r="M224" s="72"/>
      <c r="N224" s="72"/>
      <c r="O224" s="72"/>
      <c r="P224" s="72"/>
      <c r="Q224" s="72"/>
      <c r="R224" s="72"/>
      <c r="S224" s="72"/>
      <c r="T224" s="72"/>
      <c r="U224" s="72"/>
      <c r="V224" s="72"/>
      <c r="W224" s="72"/>
      <c r="X224" s="72"/>
      <c r="Y224" s="72"/>
      <c r="Z224" s="72"/>
      <c r="AA224" s="72"/>
      <c r="AB224" s="72"/>
      <c r="AC224" s="72"/>
      <c r="AD224" s="72"/>
      <c r="AE224" s="72"/>
      <c r="AF224" s="225">
        <f t="shared" si="153"/>
        <v>0</v>
      </c>
      <c r="AG224" s="225">
        <f t="shared" si="154"/>
        <v>0</v>
      </c>
      <c r="AH224" s="225">
        <f t="shared" si="155"/>
        <v>0</v>
      </c>
      <c r="AI224" s="225">
        <f t="shared" si="156"/>
        <v>0</v>
      </c>
      <c r="AJ224" s="225">
        <f t="shared" si="157"/>
        <v>0</v>
      </c>
      <c r="AK224" s="225">
        <f t="shared" si="158"/>
        <v>0</v>
      </c>
      <c r="AL224" s="72"/>
      <c r="AM224" s="72"/>
      <c r="AN224" s="76"/>
      <c r="AO224" s="79"/>
    </row>
    <row r="225" spans="1:41" ht="18" hidden="1" customHeight="1" x14ac:dyDescent="0.25">
      <c r="A225" s="8">
        <v>0</v>
      </c>
      <c r="B225" s="9" t="s">
        <v>238</v>
      </c>
      <c r="C225" s="5" t="s">
        <v>30</v>
      </c>
      <c r="D225" s="10">
        <f>+D226+D228+D230+D232</f>
        <v>0</v>
      </c>
      <c r="E225" s="9">
        <f>+E226+E228+E230+E232</f>
        <v>0</v>
      </c>
      <c r="F225" s="9">
        <f t="shared" ref="F225:AM225" si="161">+F226+F228+F230+F232</f>
        <v>0</v>
      </c>
      <c r="G225" s="9">
        <f t="shared" si="161"/>
        <v>0</v>
      </c>
      <c r="H225" s="9">
        <f t="shared" si="161"/>
        <v>0</v>
      </c>
      <c r="I225" s="9">
        <f t="shared" si="161"/>
        <v>0</v>
      </c>
      <c r="J225" s="9">
        <f t="shared" si="161"/>
        <v>0</v>
      </c>
      <c r="K225" s="72">
        <f t="shared" si="161"/>
        <v>0</v>
      </c>
      <c r="L225" s="72">
        <f>+L226+L228+L230+L232</f>
        <v>0</v>
      </c>
      <c r="M225" s="72">
        <f t="shared" si="161"/>
        <v>0</v>
      </c>
      <c r="N225" s="72">
        <f t="shared" si="161"/>
        <v>0</v>
      </c>
      <c r="O225" s="72">
        <f t="shared" si="161"/>
        <v>0</v>
      </c>
      <c r="P225" s="72">
        <f t="shared" si="161"/>
        <v>0</v>
      </c>
      <c r="Q225" s="72">
        <f t="shared" si="161"/>
        <v>0</v>
      </c>
      <c r="R225" s="72">
        <f t="shared" si="161"/>
        <v>0</v>
      </c>
      <c r="S225" s="72">
        <f t="shared" si="161"/>
        <v>0</v>
      </c>
      <c r="T225" s="72">
        <f t="shared" si="161"/>
        <v>0</v>
      </c>
      <c r="U225" s="72">
        <f t="shared" si="161"/>
        <v>0</v>
      </c>
      <c r="V225" s="72">
        <f t="shared" si="161"/>
        <v>0</v>
      </c>
      <c r="W225" s="72">
        <f t="shared" si="161"/>
        <v>0</v>
      </c>
      <c r="X225" s="72">
        <f t="shared" si="161"/>
        <v>0</v>
      </c>
      <c r="Y225" s="72">
        <f t="shared" si="161"/>
        <v>0</v>
      </c>
      <c r="Z225" s="72">
        <f t="shared" si="161"/>
        <v>0</v>
      </c>
      <c r="AA225" s="72">
        <f t="shared" si="161"/>
        <v>0</v>
      </c>
      <c r="AB225" s="72">
        <f t="shared" si="161"/>
        <v>0</v>
      </c>
      <c r="AC225" s="72">
        <f t="shared" si="161"/>
        <v>0</v>
      </c>
      <c r="AD225" s="72">
        <f t="shared" si="161"/>
        <v>0</v>
      </c>
      <c r="AE225" s="72">
        <f t="shared" si="161"/>
        <v>0</v>
      </c>
      <c r="AF225" s="225">
        <f t="shared" si="153"/>
        <v>0</v>
      </c>
      <c r="AG225" s="225">
        <f t="shared" si="154"/>
        <v>0</v>
      </c>
      <c r="AH225" s="225">
        <f t="shared" si="155"/>
        <v>0</v>
      </c>
      <c r="AI225" s="225">
        <f t="shared" si="156"/>
        <v>0</v>
      </c>
      <c r="AJ225" s="225">
        <f t="shared" si="157"/>
        <v>0</v>
      </c>
      <c r="AK225" s="225">
        <f t="shared" si="158"/>
        <v>0</v>
      </c>
      <c r="AL225" s="72">
        <f t="shared" si="161"/>
        <v>0</v>
      </c>
      <c r="AM225" s="72">
        <f t="shared" si="161"/>
        <v>0</v>
      </c>
      <c r="AN225" s="76">
        <f>+AN226+AN228+AN230+AN232</f>
        <v>0</v>
      </c>
      <c r="AO225" s="79"/>
    </row>
    <row r="226" spans="1:41" ht="18" hidden="1" customHeight="1" x14ac:dyDescent="0.25">
      <c r="A226" s="8">
        <v>0</v>
      </c>
      <c r="B226" s="9" t="s">
        <v>239</v>
      </c>
      <c r="C226" s="5" t="s">
        <v>30</v>
      </c>
      <c r="D226" s="10">
        <f t="shared" ref="D226:AN226" si="162">+D227</f>
        <v>0</v>
      </c>
      <c r="E226" s="9">
        <f t="shared" si="162"/>
        <v>0</v>
      </c>
      <c r="F226" s="9">
        <f t="shared" si="162"/>
        <v>0</v>
      </c>
      <c r="G226" s="9">
        <f t="shared" si="162"/>
        <v>0</v>
      </c>
      <c r="H226" s="9">
        <f t="shared" si="162"/>
        <v>0</v>
      </c>
      <c r="I226" s="9">
        <f t="shared" si="162"/>
        <v>0</v>
      </c>
      <c r="J226" s="9">
        <f t="shared" si="162"/>
        <v>0</v>
      </c>
      <c r="K226" s="72">
        <f t="shared" si="162"/>
        <v>0</v>
      </c>
      <c r="L226" s="72">
        <f t="shared" si="162"/>
        <v>0</v>
      </c>
      <c r="M226" s="72">
        <f t="shared" si="162"/>
        <v>0</v>
      </c>
      <c r="N226" s="72">
        <f t="shared" si="162"/>
        <v>0</v>
      </c>
      <c r="O226" s="72">
        <f t="shared" si="162"/>
        <v>0</v>
      </c>
      <c r="P226" s="72">
        <f t="shared" si="162"/>
        <v>0</v>
      </c>
      <c r="Q226" s="72">
        <f t="shared" si="162"/>
        <v>0</v>
      </c>
      <c r="R226" s="72">
        <f t="shared" si="162"/>
        <v>0</v>
      </c>
      <c r="S226" s="72">
        <f t="shared" si="162"/>
        <v>0</v>
      </c>
      <c r="T226" s="72">
        <f t="shared" si="162"/>
        <v>0</v>
      </c>
      <c r="U226" s="72">
        <f t="shared" si="162"/>
        <v>0</v>
      </c>
      <c r="V226" s="72">
        <f t="shared" si="162"/>
        <v>0</v>
      </c>
      <c r="W226" s="72">
        <f t="shared" si="162"/>
        <v>0</v>
      </c>
      <c r="X226" s="72">
        <f t="shared" si="162"/>
        <v>0</v>
      </c>
      <c r="Y226" s="72">
        <f t="shared" si="162"/>
        <v>0</v>
      </c>
      <c r="Z226" s="72">
        <f t="shared" si="162"/>
        <v>0</v>
      </c>
      <c r="AA226" s="72">
        <f t="shared" si="162"/>
        <v>0</v>
      </c>
      <c r="AB226" s="72">
        <f t="shared" si="162"/>
        <v>0</v>
      </c>
      <c r="AC226" s="72">
        <f t="shared" si="162"/>
        <v>0</v>
      </c>
      <c r="AD226" s="72">
        <f t="shared" si="162"/>
        <v>0</v>
      </c>
      <c r="AE226" s="72">
        <f t="shared" si="162"/>
        <v>0</v>
      </c>
      <c r="AF226" s="225">
        <f t="shared" si="153"/>
        <v>0</v>
      </c>
      <c r="AG226" s="225">
        <f t="shared" si="154"/>
        <v>0</v>
      </c>
      <c r="AH226" s="225">
        <f t="shared" si="155"/>
        <v>0</v>
      </c>
      <c r="AI226" s="225">
        <f t="shared" si="156"/>
        <v>0</v>
      </c>
      <c r="AJ226" s="225">
        <f t="shared" si="157"/>
        <v>0</v>
      </c>
      <c r="AK226" s="225">
        <f t="shared" si="158"/>
        <v>0</v>
      </c>
      <c r="AL226" s="72">
        <f t="shared" si="162"/>
        <v>0</v>
      </c>
      <c r="AM226" s="72">
        <f t="shared" si="162"/>
        <v>0</v>
      </c>
      <c r="AN226" s="76">
        <f t="shared" si="162"/>
        <v>0</v>
      </c>
      <c r="AO226" s="79"/>
    </row>
    <row r="227" spans="1:41" ht="18" hidden="1" customHeight="1" x14ac:dyDescent="0.25">
      <c r="A227" s="8">
        <v>5211</v>
      </c>
      <c r="B227" s="9" t="s">
        <v>240</v>
      </c>
      <c r="C227" s="5" t="s">
        <v>30</v>
      </c>
      <c r="D227" s="10"/>
      <c r="E227" s="9"/>
      <c r="F227" s="9"/>
      <c r="G227" s="9"/>
      <c r="H227" s="9"/>
      <c r="I227" s="9"/>
      <c r="J227" s="9"/>
      <c r="K227" s="72"/>
      <c r="L227" s="72"/>
      <c r="M227" s="72"/>
      <c r="N227" s="72"/>
      <c r="O227" s="72"/>
      <c r="P227" s="72"/>
      <c r="Q227" s="72"/>
      <c r="R227" s="72"/>
      <c r="S227" s="72"/>
      <c r="T227" s="72"/>
      <c r="U227" s="72"/>
      <c r="V227" s="72"/>
      <c r="W227" s="72"/>
      <c r="X227" s="72"/>
      <c r="Y227" s="72"/>
      <c r="Z227" s="72"/>
      <c r="AA227" s="72"/>
      <c r="AB227" s="72"/>
      <c r="AC227" s="72"/>
      <c r="AD227" s="72"/>
      <c r="AE227" s="72"/>
      <c r="AF227" s="225">
        <f t="shared" si="153"/>
        <v>0</v>
      </c>
      <c r="AG227" s="225">
        <f t="shared" si="154"/>
        <v>0</v>
      </c>
      <c r="AH227" s="225">
        <f t="shared" si="155"/>
        <v>0</v>
      </c>
      <c r="AI227" s="225">
        <f t="shared" si="156"/>
        <v>0</v>
      </c>
      <c r="AJ227" s="225">
        <f t="shared" si="157"/>
        <v>0</v>
      </c>
      <c r="AK227" s="225">
        <f t="shared" si="158"/>
        <v>0</v>
      </c>
      <c r="AL227" s="72"/>
      <c r="AM227" s="72"/>
      <c r="AN227" s="76"/>
      <c r="AO227" s="79"/>
    </row>
    <row r="228" spans="1:41" ht="27" hidden="1" customHeight="1" x14ac:dyDescent="0.25">
      <c r="A228" s="8">
        <v>0</v>
      </c>
      <c r="B228" s="9" t="s">
        <v>241</v>
      </c>
      <c r="C228" s="5" t="s">
        <v>30</v>
      </c>
      <c r="D228" s="10">
        <f t="shared" ref="D228:AN228" si="163">+D229</f>
        <v>0</v>
      </c>
      <c r="E228" s="9">
        <f t="shared" si="163"/>
        <v>0</v>
      </c>
      <c r="F228" s="9">
        <f t="shared" si="163"/>
        <v>0</v>
      </c>
      <c r="G228" s="9">
        <f t="shared" si="163"/>
        <v>0</v>
      </c>
      <c r="H228" s="9">
        <f t="shared" si="163"/>
        <v>0</v>
      </c>
      <c r="I228" s="9">
        <f t="shared" si="163"/>
        <v>0</v>
      </c>
      <c r="J228" s="9">
        <f t="shared" si="163"/>
        <v>0</v>
      </c>
      <c r="K228" s="72">
        <f t="shared" si="163"/>
        <v>0</v>
      </c>
      <c r="L228" s="72">
        <f t="shared" si="163"/>
        <v>0</v>
      </c>
      <c r="M228" s="72">
        <f t="shared" si="163"/>
        <v>0</v>
      </c>
      <c r="N228" s="72">
        <f t="shared" si="163"/>
        <v>0</v>
      </c>
      <c r="O228" s="72">
        <f t="shared" si="163"/>
        <v>0</v>
      </c>
      <c r="P228" s="72">
        <f t="shared" si="163"/>
        <v>0</v>
      </c>
      <c r="Q228" s="72">
        <f t="shared" si="163"/>
        <v>0</v>
      </c>
      <c r="R228" s="72">
        <f t="shared" si="163"/>
        <v>0</v>
      </c>
      <c r="S228" s="72">
        <f t="shared" si="163"/>
        <v>0</v>
      </c>
      <c r="T228" s="72">
        <f t="shared" si="163"/>
        <v>0</v>
      </c>
      <c r="U228" s="72">
        <f t="shared" si="163"/>
        <v>0</v>
      </c>
      <c r="V228" s="72">
        <f t="shared" si="163"/>
        <v>0</v>
      </c>
      <c r="W228" s="72">
        <f t="shared" si="163"/>
        <v>0</v>
      </c>
      <c r="X228" s="72">
        <f t="shared" si="163"/>
        <v>0</v>
      </c>
      <c r="Y228" s="72">
        <f t="shared" si="163"/>
        <v>0</v>
      </c>
      <c r="Z228" s="72">
        <f t="shared" si="163"/>
        <v>0</v>
      </c>
      <c r="AA228" s="72">
        <f t="shared" si="163"/>
        <v>0</v>
      </c>
      <c r="AB228" s="72">
        <f t="shared" si="163"/>
        <v>0</v>
      </c>
      <c r="AC228" s="72">
        <f t="shared" si="163"/>
        <v>0</v>
      </c>
      <c r="AD228" s="72">
        <f t="shared" si="163"/>
        <v>0</v>
      </c>
      <c r="AE228" s="72">
        <f t="shared" si="163"/>
        <v>0</v>
      </c>
      <c r="AF228" s="225">
        <f t="shared" si="153"/>
        <v>0</v>
      </c>
      <c r="AG228" s="225">
        <f t="shared" si="154"/>
        <v>0</v>
      </c>
      <c r="AH228" s="225">
        <f t="shared" si="155"/>
        <v>0</v>
      </c>
      <c r="AI228" s="225">
        <f t="shared" si="156"/>
        <v>0</v>
      </c>
      <c r="AJ228" s="225">
        <f t="shared" si="157"/>
        <v>0</v>
      </c>
      <c r="AK228" s="225">
        <f t="shared" si="158"/>
        <v>0</v>
      </c>
      <c r="AL228" s="72">
        <f t="shared" si="163"/>
        <v>0</v>
      </c>
      <c r="AM228" s="72">
        <f t="shared" si="163"/>
        <v>0</v>
      </c>
      <c r="AN228" s="76">
        <f t="shared" si="163"/>
        <v>0</v>
      </c>
      <c r="AO228" s="79"/>
    </row>
    <row r="229" spans="1:41" ht="18.75" hidden="1" customHeight="1" x14ac:dyDescent="0.25">
      <c r="A229" s="8">
        <v>5221</v>
      </c>
      <c r="B229" s="9" t="s">
        <v>242</v>
      </c>
      <c r="C229" s="5" t="s">
        <v>30</v>
      </c>
      <c r="D229" s="10"/>
      <c r="E229" s="9"/>
      <c r="F229" s="9"/>
      <c r="G229" s="9"/>
      <c r="H229" s="9"/>
      <c r="I229" s="9"/>
      <c r="J229" s="9"/>
      <c r="K229" s="72"/>
      <c r="L229" s="72"/>
      <c r="M229" s="72"/>
      <c r="N229" s="72"/>
      <c r="O229" s="72"/>
      <c r="P229" s="72"/>
      <c r="Q229" s="72"/>
      <c r="R229" s="72"/>
      <c r="S229" s="72"/>
      <c r="T229" s="72"/>
      <c r="U229" s="72"/>
      <c r="V229" s="72"/>
      <c r="W229" s="72"/>
      <c r="X229" s="72"/>
      <c r="Y229" s="72"/>
      <c r="Z229" s="72"/>
      <c r="AA229" s="72"/>
      <c r="AB229" s="72"/>
      <c r="AC229" s="72"/>
      <c r="AD229" s="72"/>
      <c r="AE229" s="72"/>
      <c r="AF229" s="225">
        <f t="shared" si="153"/>
        <v>0</v>
      </c>
      <c r="AG229" s="225">
        <f t="shared" si="154"/>
        <v>0</v>
      </c>
      <c r="AH229" s="225">
        <f t="shared" si="155"/>
        <v>0</v>
      </c>
      <c r="AI229" s="225">
        <f t="shared" si="156"/>
        <v>0</v>
      </c>
      <c r="AJ229" s="225">
        <f t="shared" si="157"/>
        <v>0</v>
      </c>
      <c r="AK229" s="225">
        <f t="shared" si="158"/>
        <v>0</v>
      </c>
      <c r="AL229" s="72"/>
      <c r="AM229" s="72"/>
      <c r="AN229" s="76"/>
      <c r="AO229" s="79"/>
    </row>
    <row r="230" spans="1:41" ht="27" hidden="1" customHeight="1" x14ac:dyDescent="0.25">
      <c r="A230" s="8">
        <v>0</v>
      </c>
      <c r="B230" s="9" t="s">
        <v>243</v>
      </c>
      <c r="C230" s="5" t="s">
        <v>30</v>
      </c>
      <c r="D230" s="10">
        <f t="shared" ref="D230:AN230" si="164">+D231</f>
        <v>0</v>
      </c>
      <c r="E230" s="9">
        <f t="shared" si="164"/>
        <v>0</v>
      </c>
      <c r="F230" s="9">
        <f t="shared" si="164"/>
        <v>0</v>
      </c>
      <c r="G230" s="9">
        <f t="shared" si="164"/>
        <v>0</v>
      </c>
      <c r="H230" s="9">
        <f t="shared" si="164"/>
        <v>0</v>
      </c>
      <c r="I230" s="9">
        <f t="shared" si="164"/>
        <v>0</v>
      </c>
      <c r="J230" s="9">
        <f t="shared" si="164"/>
        <v>0</v>
      </c>
      <c r="K230" s="72">
        <f t="shared" si="164"/>
        <v>0</v>
      </c>
      <c r="L230" s="72">
        <f t="shared" si="164"/>
        <v>0</v>
      </c>
      <c r="M230" s="72">
        <f t="shared" si="164"/>
        <v>0</v>
      </c>
      <c r="N230" s="72">
        <f t="shared" si="164"/>
        <v>0</v>
      </c>
      <c r="O230" s="72">
        <f t="shared" si="164"/>
        <v>0</v>
      </c>
      <c r="P230" s="72">
        <f t="shared" si="164"/>
        <v>0</v>
      </c>
      <c r="Q230" s="72">
        <f t="shared" si="164"/>
        <v>0</v>
      </c>
      <c r="R230" s="72">
        <f t="shared" si="164"/>
        <v>0</v>
      </c>
      <c r="S230" s="72">
        <f t="shared" si="164"/>
        <v>0</v>
      </c>
      <c r="T230" s="72">
        <f t="shared" si="164"/>
        <v>0</v>
      </c>
      <c r="U230" s="72">
        <f t="shared" si="164"/>
        <v>0</v>
      </c>
      <c r="V230" s="72">
        <f t="shared" si="164"/>
        <v>0</v>
      </c>
      <c r="W230" s="72">
        <f t="shared" si="164"/>
        <v>0</v>
      </c>
      <c r="X230" s="72">
        <f t="shared" si="164"/>
        <v>0</v>
      </c>
      <c r="Y230" s="72">
        <f t="shared" si="164"/>
        <v>0</v>
      </c>
      <c r="Z230" s="72">
        <f t="shared" si="164"/>
        <v>0</v>
      </c>
      <c r="AA230" s="72">
        <f t="shared" si="164"/>
        <v>0</v>
      </c>
      <c r="AB230" s="72">
        <f t="shared" si="164"/>
        <v>0</v>
      </c>
      <c r="AC230" s="72">
        <f t="shared" si="164"/>
        <v>0</v>
      </c>
      <c r="AD230" s="72">
        <f t="shared" si="164"/>
        <v>0</v>
      </c>
      <c r="AE230" s="72">
        <f t="shared" si="164"/>
        <v>0</v>
      </c>
      <c r="AF230" s="225">
        <f t="shared" si="153"/>
        <v>0</v>
      </c>
      <c r="AG230" s="225">
        <f t="shared" si="154"/>
        <v>0</v>
      </c>
      <c r="AH230" s="225">
        <f t="shared" si="155"/>
        <v>0</v>
      </c>
      <c r="AI230" s="225">
        <f t="shared" si="156"/>
        <v>0</v>
      </c>
      <c r="AJ230" s="225">
        <f t="shared" si="157"/>
        <v>0</v>
      </c>
      <c r="AK230" s="225">
        <f t="shared" si="158"/>
        <v>0</v>
      </c>
      <c r="AL230" s="72">
        <f t="shared" si="164"/>
        <v>0</v>
      </c>
      <c r="AM230" s="72">
        <f t="shared" si="164"/>
        <v>0</v>
      </c>
      <c r="AN230" s="76">
        <f t="shared" si="164"/>
        <v>0</v>
      </c>
      <c r="AO230" s="79"/>
    </row>
    <row r="231" spans="1:41" ht="27" hidden="1" customHeight="1" x14ac:dyDescent="0.25">
      <c r="A231" s="8">
        <v>5231</v>
      </c>
      <c r="B231" s="9" t="s">
        <v>244</v>
      </c>
      <c r="C231" s="5" t="s">
        <v>30</v>
      </c>
      <c r="D231" s="10"/>
      <c r="E231" s="9"/>
      <c r="F231" s="9"/>
      <c r="G231" s="9"/>
      <c r="H231" s="9"/>
      <c r="I231" s="9"/>
      <c r="J231" s="9"/>
      <c r="K231" s="72"/>
      <c r="L231" s="72"/>
      <c r="M231" s="72"/>
      <c r="N231" s="72"/>
      <c r="O231" s="72"/>
      <c r="P231" s="72"/>
      <c r="Q231" s="72"/>
      <c r="R231" s="72"/>
      <c r="S231" s="72"/>
      <c r="T231" s="72"/>
      <c r="U231" s="72"/>
      <c r="V231" s="72"/>
      <c r="W231" s="72"/>
      <c r="X231" s="72"/>
      <c r="Y231" s="72"/>
      <c r="Z231" s="72"/>
      <c r="AA231" s="72"/>
      <c r="AB231" s="72"/>
      <c r="AC231" s="72"/>
      <c r="AD231" s="72"/>
      <c r="AE231" s="72"/>
      <c r="AF231" s="225">
        <f t="shared" si="153"/>
        <v>0</v>
      </c>
      <c r="AG231" s="225">
        <f t="shared" si="154"/>
        <v>0</v>
      </c>
      <c r="AH231" s="225">
        <f t="shared" si="155"/>
        <v>0</v>
      </c>
      <c r="AI231" s="225">
        <f t="shared" si="156"/>
        <v>0</v>
      </c>
      <c r="AJ231" s="225">
        <f t="shared" si="157"/>
        <v>0</v>
      </c>
      <c r="AK231" s="225">
        <f t="shared" si="158"/>
        <v>0</v>
      </c>
      <c r="AL231" s="72"/>
      <c r="AM231" s="72"/>
      <c r="AN231" s="76"/>
      <c r="AO231" s="79"/>
    </row>
    <row r="232" spans="1:41" ht="27" hidden="1" customHeight="1" x14ac:dyDescent="0.25">
      <c r="A232" s="8">
        <v>0</v>
      </c>
      <c r="B232" s="9" t="s">
        <v>245</v>
      </c>
      <c r="C232" s="5" t="s">
        <v>30</v>
      </c>
      <c r="D232" s="10">
        <f t="shared" ref="D232:AN232" si="165">+D233</f>
        <v>0</v>
      </c>
      <c r="E232" s="9">
        <f t="shared" si="165"/>
        <v>0</v>
      </c>
      <c r="F232" s="9">
        <f t="shared" si="165"/>
        <v>0</v>
      </c>
      <c r="G232" s="9">
        <f t="shared" si="165"/>
        <v>0</v>
      </c>
      <c r="H232" s="9">
        <f t="shared" si="165"/>
        <v>0</v>
      </c>
      <c r="I232" s="9">
        <f t="shared" si="165"/>
        <v>0</v>
      </c>
      <c r="J232" s="9">
        <f t="shared" si="165"/>
        <v>0</v>
      </c>
      <c r="K232" s="72">
        <f t="shared" si="165"/>
        <v>0</v>
      </c>
      <c r="L232" s="72">
        <f t="shared" si="165"/>
        <v>0</v>
      </c>
      <c r="M232" s="72">
        <f t="shared" si="165"/>
        <v>0</v>
      </c>
      <c r="N232" s="72">
        <f t="shared" si="165"/>
        <v>0</v>
      </c>
      <c r="O232" s="72">
        <f t="shared" si="165"/>
        <v>0</v>
      </c>
      <c r="P232" s="72">
        <f t="shared" si="165"/>
        <v>0</v>
      </c>
      <c r="Q232" s="72">
        <f t="shared" si="165"/>
        <v>0</v>
      </c>
      <c r="R232" s="72">
        <f t="shared" si="165"/>
        <v>0</v>
      </c>
      <c r="S232" s="72">
        <f t="shared" si="165"/>
        <v>0</v>
      </c>
      <c r="T232" s="72">
        <f t="shared" si="165"/>
        <v>0</v>
      </c>
      <c r="U232" s="72">
        <f t="shared" si="165"/>
        <v>0</v>
      </c>
      <c r="V232" s="72">
        <f t="shared" si="165"/>
        <v>0</v>
      </c>
      <c r="W232" s="72">
        <f t="shared" si="165"/>
        <v>0</v>
      </c>
      <c r="X232" s="72">
        <f t="shared" si="165"/>
        <v>0</v>
      </c>
      <c r="Y232" s="72">
        <f t="shared" si="165"/>
        <v>0</v>
      </c>
      <c r="Z232" s="72">
        <f t="shared" si="165"/>
        <v>0</v>
      </c>
      <c r="AA232" s="72">
        <f t="shared" si="165"/>
        <v>0</v>
      </c>
      <c r="AB232" s="72">
        <f t="shared" si="165"/>
        <v>0</v>
      </c>
      <c r="AC232" s="72">
        <f t="shared" si="165"/>
        <v>0</v>
      </c>
      <c r="AD232" s="72">
        <f t="shared" si="165"/>
        <v>0</v>
      </c>
      <c r="AE232" s="72">
        <f t="shared" si="165"/>
        <v>0</v>
      </c>
      <c r="AF232" s="225">
        <f t="shared" si="153"/>
        <v>0</v>
      </c>
      <c r="AG232" s="225">
        <f t="shared" si="154"/>
        <v>0</v>
      </c>
      <c r="AH232" s="225">
        <f t="shared" si="155"/>
        <v>0</v>
      </c>
      <c r="AI232" s="225">
        <f t="shared" si="156"/>
        <v>0</v>
      </c>
      <c r="AJ232" s="225">
        <f t="shared" si="157"/>
        <v>0</v>
      </c>
      <c r="AK232" s="225">
        <f t="shared" si="158"/>
        <v>0</v>
      </c>
      <c r="AL232" s="72">
        <f t="shared" si="165"/>
        <v>0</v>
      </c>
      <c r="AM232" s="72">
        <f t="shared" si="165"/>
        <v>0</v>
      </c>
      <c r="AN232" s="76">
        <f t="shared" si="165"/>
        <v>0</v>
      </c>
      <c r="AO232" s="79"/>
    </row>
    <row r="233" spans="1:41" ht="27" hidden="1" customHeight="1" x14ac:dyDescent="0.25">
      <c r="A233" s="8">
        <v>5241</v>
      </c>
      <c r="B233" s="9" t="s">
        <v>246</v>
      </c>
      <c r="C233" s="5" t="s">
        <v>30</v>
      </c>
      <c r="D233" s="10"/>
      <c r="E233" s="9"/>
      <c r="F233" s="9"/>
      <c r="G233" s="9"/>
      <c r="H233" s="9"/>
      <c r="I233" s="9"/>
      <c r="J233" s="9"/>
      <c r="K233" s="72"/>
      <c r="L233" s="72"/>
      <c r="M233" s="72"/>
      <c r="N233" s="72"/>
      <c r="O233" s="72"/>
      <c r="P233" s="72"/>
      <c r="Q233" s="72"/>
      <c r="R233" s="72"/>
      <c r="S233" s="72"/>
      <c r="T233" s="72"/>
      <c r="U233" s="72"/>
      <c r="V233" s="72"/>
      <c r="W233" s="72"/>
      <c r="X233" s="72"/>
      <c r="Y233" s="72"/>
      <c r="Z233" s="72"/>
      <c r="AA233" s="72"/>
      <c r="AB233" s="72"/>
      <c r="AC233" s="72"/>
      <c r="AD233" s="72"/>
      <c r="AE233" s="72"/>
      <c r="AF233" s="225">
        <f t="shared" si="153"/>
        <v>0</v>
      </c>
      <c r="AG233" s="225">
        <f t="shared" si="154"/>
        <v>0</v>
      </c>
      <c r="AH233" s="225">
        <f t="shared" si="155"/>
        <v>0</v>
      </c>
      <c r="AI233" s="225">
        <f t="shared" si="156"/>
        <v>0</v>
      </c>
      <c r="AJ233" s="225">
        <f t="shared" si="157"/>
        <v>0</v>
      </c>
      <c r="AK233" s="225">
        <f t="shared" si="158"/>
        <v>0</v>
      </c>
      <c r="AL233" s="72"/>
      <c r="AM233" s="72"/>
      <c r="AN233" s="76"/>
      <c r="AO233" s="79"/>
    </row>
    <row r="234" spans="1:41" ht="14.25" hidden="1" customHeight="1" x14ac:dyDescent="0.25">
      <c r="A234" s="8">
        <v>0</v>
      </c>
      <c r="B234" s="9" t="s">
        <v>247</v>
      </c>
      <c r="C234" s="5" t="s">
        <v>30</v>
      </c>
      <c r="D234" s="10">
        <f t="shared" ref="D234:S235" si="166">+D235</f>
        <v>0</v>
      </c>
      <c r="E234" s="9">
        <f t="shared" si="166"/>
        <v>0</v>
      </c>
      <c r="F234" s="9">
        <f t="shared" si="166"/>
        <v>0</v>
      </c>
      <c r="G234" s="9">
        <f t="shared" si="166"/>
        <v>0</v>
      </c>
      <c r="H234" s="9">
        <f t="shared" si="166"/>
        <v>0</v>
      </c>
      <c r="I234" s="9">
        <f t="shared" si="166"/>
        <v>0</v>
      </c>
      <c r="J234" s="9">
        <f t="shared" si="166"/>
        <v>0</v>
      </c>
      <c r="K234" s="72">
        <f t="shared" si="166"/>
        <v>0</v>
      </c>
      <c r="L234" s="72">
        <f t="shared" si="166"/>
        <v>0</v>
      </c>
      <c r="M234" s="72">
        <f t="shared" si="166"/>
        <v>0</v>
      </c>
      <c r="N234" s="72">
        <f t="shared" si="166"/>
        <v>0</v>
      </c>
      <c r="O234" s="72">
        <f t="shared" si="166"/>
        <v>0</v>
      </c>
      <c r="P234" s="72">
        <f t="shared" si="166"/>
        <v>0</v>
      </c>
      <c r="Q234" s="72">
        <f t="shared" si="166"/>
        <v>0</v>
      </c>
      <c r="R234" s="72">
        <f t="shared" si="166"/>
        <v>0</v>
      </c>
      <c r="S234" s="72">
        <f t="shared" si="166"/>
        <v>0</v>
      </c>
      <c r="T234" s="72">
        <f t="shared" ref="T234:AI235" si="167">+T235</f>
        <v>0</v>
      </c>
      <c r="U234" s="72">
        <f t="shared" si="167"/>
        <v>0</v>
      </c>
      <c r="V234" s="72">
        <f t="shared" si="167"/>
        <v>0</v>
      </c>
      <c r="W234" s="72">
        <f t="shared" si="167"/>
        <v>0</v>
      </c>
      <c r="X234" s="72">
        <f t="shared" si="167"/>
        <v>0</v>
      </c>
      <c r="Y234" s="72">
        <f t="shared" si="167"/>
        <v>0</v>
      </c>
      <c r="Z234" s="72">
        <f t="shared" si="167"/>
        <v>0</v>
      </c>
      <c r="AA234" s="72">
        <f t="shared" si="167"/>
        <v>0</v>
      </c>
      <c r="AB234" s="72">
        <f t="shared" si="167"/>
        <v>0</v>
      </c>
      <c r="AC234" s="72">
        <f t="shared" si="167"/>
        <v>0</v>
      </c>
      <c r="AD234" s="72">
        <f t="shared" si="167"/>
        <v>0</v>
      </c>
      <c r="AE234" s="72">
        <f t="shared" si="167"/>
        <v>0</v>
      </c>
      <c r="AF234" s="225">
        <f t="shared" si="153"/>
        <v>0</v>
      </c>
      <c r="AG234" s="225">
        <f t="shared" si="154"/>
        <v>0</v>
      </c>
      <c r="AH234" s="225">
        <f t="shared" si="155"/>
        <v>0</v>
      </c>
      <c r="AI234" s="225">
        <f t="shared" si="156"/>
        <v>0</v>
      </c>
      <c r="AJ234" s="225">
        <f t="shared" si="157"/>
        <v>0</v>
      </c>
      <c r="AK234" s="225">
        <f t="shared" si="158"/>
        <v>0</v>
      </c>
      <c r="AL234" s="72">
        <f t="shared" ref="AL234:AN235" si="168">+AL235</f>
        <v>0</v>
      </c>
      <c r="AM234" s="72">
        <f t="shared" si="168"/>
        <v>0</v>
      </c>
      <c r="AN234" s="76">
        <f t="shared" si="168"/>
        <v>0</v>
      </c>
      <c r="AO234" s="79"/>
    </row>
    <row r="235" spans="1:41" ht="14.25" hidden="1" customHeight="1" x14ac:dyDescent="0.25">
      <c r="A235" s="8">
        <v>0</v>
      </c>
      <c r="B235" s="9" t="s">
        <v>248</v>
      </c>
      <c r="C235" s="5" t="s">
        <v>30</v>
      </c>
      <c r="D235" s="10">
        <f t="shared" si="166"/>
        <v>0</v>
      </c>
      <c r="E235" s="9">
        <f t="shared" si="166"/>
        <v>0</v>
      </c>
      <c r="F235" s="9">
        <f t="shared" si="166"/>
        <v>0</v>
      </c>
      <c r="G235" s="9">
        <f t="shared" si="166"/>
        <v>0</v>
      </c>
      <c r="H235" s="9">
        <f t="shared" si="166"/>
        <v>0</v>
      </c>
      <c r="I235" s="9">
        <f t="shared" si="166"/>
        <v>0</v>
      </c>
      <c r="J235" s="9">
        <f t="shared" si="166"/>
        <v>0</v>
      </c>
      <c r="K235" s="72">
        <f t="shared" si="166"/>
        <v>0</v>
      </c>
      <c r="L235" s="72">
        <f t="shared" si="166"/>
        <v>0</v>
      </c>
      <c r="M235" s="72">
        <f t="shared" si="166"/>
        <v>0</v>
      </c>
      <c r="N235" s="72">
        <f t="shared" si="166"/>
        <v>0</v>
      </c>
      <c r="O235" s="72">
        <f t="shared" si="166"/>
        <v>0</v>
      </c>
      <c r="P235" s="72">
        <f t="shared" si="166"/>
        <v>0</v>
      </c>
      <c r="Q235" s="72">
        <f t="shared" si="166"/>
        <v>0</v>
      </c>
      <c r="R235" s="72">
        <f t="shared" si="166"/>
        <v>0</v>
      </c>
      <c r="S235" s="72">
        <f t="shared" si="166"/>
        <v>0</v>
      </c>
      <c r="T235" s="72">
        <f t="shared" si="167"/>
        <v>0</v>
      </c>
      <c r="U235" s="72">
        <f t="shared" si="167"/>
        <v>0</v>
      </c>
      <c r="V235" s="72">
        <f t="shared" si="167"/>
        <v>0</v>
      </c>
      <c r="W235" s="72">
        <f t="shared" si="167"/>
        <v>0</v>
      </c>
      <c r="X235" s="72">
        <f t="shared" si="167"/>
        <v>0</v>
      </c>
      <c r="Y235" s="72">
        <f t="shared" si="167"/>
        <v>0</v>
      </c>
      <c r="Z235" s="72">
        <f t="shared" si="167"/>
        <v>0</v>
      </c>
      <c r="AA235" s="72">
        <f t="shared" si="167"/>
        <v>0</v>
      </c>
      <c r="AB235" s="72">
        <f t="shared" si="167"/>
        <v>0</v>
      </c>
      <c r="AC235" s="72">
        <f t="shared" si="167"/>
        <v>0</v>
      </c>
      <c r="AD235" s="72">
        <f t="shared" si="167"/>
        <v>0</v>
      </c>
      <c r="AE235" s="72">
        <f t="shared" si="167"/>
        <v>0</v>
      </c>
      <c r="AF235" s="225">
        <f t="shared" si="153"/>
        <v>0</v>
      </c>
      <c r="AG235" s="225">
        <f t="shared" si="154"/>
        <v>0</v>
      </c>
      <c r="AH235" s="225">
        <f t="shared" si="155"/>
        <v>0</v>
      </c>
      <c r="AI235" s="225">
        <f t="shared" si="156"/>
        <v>0</v>
      </c>
      <c r="AJ235" s="225">
        <f t="shared" si="157"/>
        <v>0</v>
      </c>
      <c r="AK235" s="225">
        <f t="shared" si="158"/>
        <v>0</v>
      </c>
      <c r="AL235" s="72">
        <f t="shared" si="168"/>
        <v>0</v>
      </c>
      <c r="AM235" s="72">
        <f t="shared" si="168"/>
        <v>0</v>
      </c>
      <c r="AN235" s="76">
        <f t="shared" si="168"/>
        <v>0</v>
      </c>
      <c r="AO235" s="79"/>
    </row>
    <row r="236" spans="1:41" ht="14.25" hidden="1" customHeight="1" x14ac:dyDescent="0.25">
      <c r="A236" s="8">
        <v>5311</v>
      </c>
      <c r="B236" s="9" t="s">
        <v>249</v>
      </c>
      <c r="C236" s="5" t="s">
        <v>30</v>
      </c>
      <c r="D236" s="10"/>
      <c r="E236" s="9"/>
      <c r="F236" s="9"/>
      <c r="G236" s="9"/>
      <c r="H236" s="9"/>
      <c r="I236" s="9"/>
      <c r="J236" s="9"/>
      <c r="K236" s="72"/>
      <c r="L236" s="72"/>
      <c r="M236" s="72"/>
      <c r="N236" s="72"/>
      <c r="O236" s="72"/>
      <c r="P236" s="72"/>
      <c r="Q236" s="72"/>
      <c r="R236" s="72"/>
      <c r="S236" s="72"/>
      <c r="T236" s="72"/>
      <c r="U236" s="72"/>
      <c r="V236" s="72"/>
      <c r="W236" s="72"/>
      <c r="X236" s="72"/>
      <c r="Y236" s="72"/>
      <c r="Z236" s="72"/>
      <c r="AA236" s="72"/>
      <c r="AB236" s="72"/>
      <c r="AC236" s="72"/>
      <c r="AD236" s="72"/>
      <c r="AE236" s="72"/>
      <c r="AF236" s="225">
        <f t="shared" si="153"/>
        <v>0</v>
      </c>
      <c r="AG236" s="225">
        <f t="shared" si="154"/>
        <v>0</v>
      </c>
      <c r="AH236" s="225">
        <f t="shared" si="155"/>
        <v>0</v>
      </c>
      <c r="AI236" s="225">
        <f t="shared" si="156"/>
        <v>0</v>
      </c>
      <c r="AJ236" s="225">
        <f t="shared" si="157"/>
        <v>0</v>
      </c>
      <c r="AK236" s="225">
        <f t="shared" si="158"/>
        <v>0</v>
      </c>
      <c r="AL236" s="72"/>
      <c r="AM236" s="72"/>
      <c r="AN236" s="76"/>
      <c r="AO236" s="79"/>
    </row>
    <row r="237" spans="1:41" ht="14.25" hidden="1" customHeight="1" x14ac:dyDescent="0.25">
      <c r="A237" s="8">
        <v>0</v>
      </c>
      <c r="B237" s="9" t="s">
        <v>250</v>
      </c>
      <c r="C237" s="5" t="s">
        <v>30</v>
      </c>
      <c r="D237" s="10">
        <f>+D238+D240+D242+D244</f>
        <v>0</v>
      </c>
      <c r="E237" s="9">
        <f>+E238+E240+E242+E244</f>
        <v>0</v>
      </c>
      <c r="F237" s="9">
        <f t="shared" ref="F237:AM237" si="169">+F238+F240+F242+F244</f>
        <v>0</v>
      </c>
      <c r="G237" s="9">
        <f t="shared" si="169"/>
        <v>0</v>
      </c>
      <c r="H237" s="9">
        <f t="shared" si="169"/>
        <v>0</v>
      </c>
      <c r="I237" s="9">
        <f t="shared" si="169"/>
        <v>0</v>
      </c>
      <c r="J237" s="9">
        <f t="shared" si="169"/>
        <v>0</v>
      </c>
      <c r="K237" s="72">
        <f t="shared" si="169"/>
        <v>0</v>
      </c>
      <c r="L237" s="72">
        <f>+L238+L240+L242+L244</f>
        <v>0</v>
      </c>
      <c r="M237" s="72">
        <f t="shared" si="169"/>
        <v>0</v>
      </c>
      <c r="N237" s="72">
        <f t="shared" si="169"/>
        <v>0</v>
      </c>
      <c r="O237" s="72">
        <f t="shared" si="169"/>
        <v>0</v>
      </c>
      <c r="P237" s="72">
        <f t="shared" si="169"/>
        <v>0</v>
      </c>
      <c r="Q237" s="72">
        <f t="shared" si="169"/>
        <v>0</v>
      </c>
      <c r="R237" s="72">
        <f t="shared" si="169"/>
        <v>0</v>
      </c>
      <c r="S237" s="72">
        <f t="shared" si="169"/>
        <v>0</v>
      </c>
      <c r="T237" s="72">
        <f t="shared" si="169"/>
        <v>0</v>
      </c>
      <c r="U237" s="72">
        <f t="shared" si="169"/>
        <v>0</v>
      </c>
      <c r="V237" s="72">
        <f t="shared" si="169"/>
        <v>0</v>
      </c>
      <c r="W237" s="72">
        <f t="shared" si="169"/>
        <v>0</v>
      </c>
      <c r="X237" s="72">
        <f t="shared" si="169"/>
        <v>0</v>
      </c>
      <c r="Y237" s="72">
        <f t="shared" si="169"/>
        <v>0</v>
      </c>
      <c r="Z237" s="72">
        <f t="shared" si="169"/>
        <v>0</v>
      </c>
      <c r="AA237" s="72">
        <f t="shared" si="169"/>
        <v>0</v>
      </c>
      <c r="AB237" s="72">
        <f t="shared" si="169"/>
        <v>0</v>
      </c>
      <c r="AC237" s="72">
        <f t="shared" si="169"/>
        <v>0</v>
      </c>
      <c r="AD237" s="72">
        <f t="shared" si="169"/>
        <v>0</v>
      </c>
      <c r="AE237" s="72">
        <f t="shared" si="169"/>
        <v>0</v>
      </c>
      <c r="AF237" s="225">
        <f t="shared" si="153"/>
        <v>0</v>
      </c>
      <c r="AG237" s="225">
        <f t="shared" si="154"/>
        <v>0</v>
      </c>
      <c r="AH237" s="225">
        <f t="shared" si="155"/>
        <v>0</v>
      </c>
      <c r="AI237" s="225">
        <f t="shared" si="156"/>
        <v>0</v>
      </c>
      <c r="AJ237" s="225">
        <f t="shared" si="157"/>
        <v>0</v>
      </c>
      <c r="AK237" s="225">
        <f t="shared" si="158"/>
        <v>0</v>
      </c>
      <c r="AL237" s="72">
        <f t="shared" si="169"/>
        <v>0</v>
      </c>
      <c r="AM237" s="72">
        <f t="shared" si="169"/>
        <v>0</v>
      </c>
      <c r="AN237" s="76">
        <f>+AN238+AN240+AN242+AN244</f>
        <v>0</v>
      </c>
      <c r="AO237" s="79"/>
    </row>
    <row r="238" spans="1:41" ht="14.25" hidden="1" customHeight="1" x14ac:dyDescent="0.25">
      <c r="A238" s="8">
        <v>0</v>
      </c>
      <c r="B238" s="9" t="s">
        <v>251</v>
      </c>
      <c r="C238" s="5" t="s">
        <v>30</v>
      </c>
      <c r="D238" s="10">
        <f t="shared" ref="D238:AN238" si="170">+D239</f>
        <v>0</v>
      </c>
      <c r="E238" s="9">
        <f t="shared" si="170"/>
        <v>0</v>
      </c>
      <c r="F238" s="9">
        <f t="shared" si="170"/>
        <v>0</v>
      </c>
      <c r="G238" s="9">
        <f t="shared" si="170"/>
        <v>0</v>
      </c>
      <c r="H238" s="9">
        <f t="shared" si="170"/>
        <v>0</v>
      </c>
      <c r="I238" s="9">
        <f t="shared" si="170"/>
        <v>0</v>
      </c>
      <c r="J238" s="9">
        <f t="shared" si="170"/>
        <v>0</v>
      </c>
      <c r="K238" s="72">
        <f t="shared" si="170"/>
        <v>0</v>
      </c>
      <c r="L238" s="72">
        <f t="shared" si="170"/>
        <v>0</v>
      </c>
      <c r="M238" s="72">
        <f t="shared" si="170"/>
        <v>0</v>
      </c>
      <c r="N238" s="72">
        <f t="shared" si="170"/>
        <v>0</v>
      </c>
      <c r="O238" s="72">
        <f t="shared" si="170"/>
        <v>0</v>
      </c>
      <c r="P238" s="72">
        <f t="shared" si="170"/>
        <v>0</v>
      </c>
      <c r="Q238" s="72">
        <f t="shared" si="170"/>
        <v>0</v>
      </c>
      <c r="R238" s="72">
        <f t="shared" si="170"/>
        <v>0</v>
      </c>
      <c r="S238" s="72">
        <f t="shared" si="170"/>
        <v>0</v>
      </c>
      <c r="T238" s="72">
        <f t="shared" si="170"/>
        <v>0</v>
      </c>
      <c r="U238" s="72">
        <f t="shared" si="170"/>
        <v>0</v>
      </c>
      <c r="V238" s="72">
        <f t="shared" si="170"/>
        <v>0</v>
      </c>
      <c r="W238" s="72">
        <f t="shared" si="170"/>
        <v>0</v>
      </c>
      <c r="X238" s="72">
        <f t="shared" si="170"/>
        <v>0</v>
      </c>
      <c r="Y238" s="72">
        <f t="shared" si="170"/>
        <v>0</v>
      </c>
      <c r="Z238" s="72">
        <f t="shared" si="170"/>
        <v>0</v>
      </c>
      <c r="AA238" s="72">
        <f t="shared" si="170"/>
        <v>0</v>
      </c>
      <c r="AB238" s="72">
        <f t="shared" si="170"/>
        <v>0</v>
      </c>
      <c r="AC238" s="72">
        <f t="shared" si="170"/>
        <v>0</v>
      </c>
      <c r="AD238" s="72">
        <f t="shared" si="170"/>
        <v>0</v>
      </c>
      <c r="AE238" s="72">
        <f t="shared" si="170"/>
        <v>0</v>
      </c>
      <c r="AF238" s="225">
        <f t="shared" si="153"/>
        <v>0</v>
      </c>
      <c r="AG238" s="225">
        <f t="shared" si="154"/>
        <v>0</v>
      </c>
      <c r="AH238" s="225">
        <f t="shared" si="155"/>
        <v>0</v>
      </c>
      <c r="AI238" s="225">
        <f t="shared" si="156"/>
        <v>0</v>
      </c>
      <c r="AJ238" s="225">
        <f t="shared" si="157"/>
        <v>0</v>
      </c>
      <c r="AK238" s="225">
        <f t="shared" si="158"/>
        <v>0</v>
      </c>
      <c r="AL238" s="72">
        <f t="shared" si="170"/>
        <v>0</v>
      </c>
      <c r="AM238" s="72">
        <f t="shared" si="170"/>
        <v>0</v>
      </c>
      <c r="AN238" s="76">
        <f t="shared" si="170"/>
        <v>0</v>
      </c>
      <c r="AO238" s="79"/>
    </row>
    <row r="239" spans="1:41" ht="14.25" hidden="1" customHeight="1" x14ac:dyDescent="0.25">
      <c r="A239" s="8">
        <v>5411</v>
      </c>
      <c r="B239" s="9" t="s">
        <v>252</v>
      </c>
      <c r="C239" s="5" t="s">
        <v>30</v>
      </c>
      <c r="D239" s="10"/>
      <c r="E239" s="9"/>
      <c r="F239" s="9"/>
      <c r="G239" s="9"/>
      <c r="H239" s="9"/>
      <c r="I239" s="9"/>
      <c r="J239" s="9"/>
      <c r="K239" s="72"/>
      <c r="L239" s="72"/>
      <c r="M239" s="72"/>
      <c r="N239" s="72"/>
      <c r="O239" s="72"/>
      <c r="P239" s="72"/>
      <c r="Q239" s="72"/>
      <c r="R239" s="72"/>
      <c r="S239" s="72"/>
      <c r="T239" s="72"/>
      <c r="U239" s="72"/>
      <c r="V239" s="72"/>
      <c r="W239" s="72"/>
      <c r="X239" s="72"/>
      <c r="Y239" s="72"/>
      <c r="Z239" s="72"/>
      <c r="AA239" s="72"/>
      <c r="AB239" s="72"/>
      <c r="AC239" s="72"/>
      <c r="AD239" s="72"/>
      <c r="AE239" s="72"/>
      <c r="AF239" s="225">
        <f t="shared" si="153"/>
        <v>0</v>
      </c>
      <c r="AG239" s="225">
        <f t="shared" si="154"/>
        <v>0</v>
      </c>
      <c r="AH239" s="225">
        <f t="shared" si="155"/>
        <v>0</v>
      </c>
      <c r="AI239" s="225">
        <f t="shared" si="156"/>
        <v>0</v>
      </c>
      <c r="AJ239" s="225">
        <f t="shared" si="157"/>
        <v>0</v>
      </c>
      <c r="AK239" s="225">
        <f t="shared" si="158"/>
        <v>0</v>
      </c>
      <c r="AL239" s="72"/>
      <c r="AM239" s="72"/>
      <c r="AN239" s="76"/>
      <c r="AO239" s="79"/>
    </row>
    <row r="240" spans="1:41" ht="14.25" hidden="1" customHeight="1" x14ac:dyDescent="0.25">
      <c r="A240" s="8">
        <v>0</v>
      </c>
      <c r="B240" s="9" t="s">
        <v>253</v>
      </c>
      <c r="C240" s="5" t="s">
        <v>30</v>
      </c>
      <c r="D240" s="10">
        <f t="shared" ref="D240:AN240" si="171">+D241</f>
        <v>0</v>
      </c>
      <c r="E240" s="9">
        <f t="shared" si="171"/>
        <v>0</v>
      </c>
      <c r="F240" s="9">
        <f t="shared" si="171"/>
        <v>0</v>
      </c>
      <c r="G240" s="9">
        <f t="shared" si="171"/>
        <v>0</v>
      </c>
      <c r="H240" s="9">
        <f t="shared" si="171"/>
        <v>0</v>
      </c>
      <c r="I240" s="9">
        <f t="shared" si="171"/>
        <v>0</v>
      </c>
      <c r="J240" s="9">
        <f t="shared" si="171"/>
        <v>0</v>
      </c>
      <c r="K240" s="72">
        <f t="shared" si="171"/>
        <v>0</v>
      </c>
      <c r="L240" s="72">
        <f t="shared" si="171"/>
        <v>0</v>
      </c>
      <c r="M240" s="72">
        <f t="shared" si="171"/>
        <v>0</v>
      </c>
      <c r="N240" s="72">
        <f t="shared" si="171"/>
        <v>0</v>
      </c>
      <c r="O240" s="72">
        <f t="shared" si="171"/>
        <v>0</v>
      </c>
      <c r="P240" s="72">
        <f t="shared" si="171"/>
        <v>0</v>
      </c>
      <c r="Q240" s="72">
        <f t="shared" si="171"/>
        <v>0</v>
      </c>
      <c r="R240" s="72">
        <f t="shared" si="171"/>
        <v>0</v>
      </c>
      <c r="S240" s="72">
        <f t="shared" si="171"/>
        <v>0</v>
      </c>
      <c r="T240" s="72">
        <f t="shared" si="171"/>
        <v>0</v>
      </c>
      <c r="U240" s="72">
        <f t="shared" si="171"/>
        <v>0</v>
      </c>
      <c r="V240" s="72">
        <f t="shared" si="171"/>
        <v>0</v>
      </c>
      <c r="W240" s="72">
        <f t="shared" si="171"/>
        <v>0</v>
      </c>
      <c r="X240" s="72">
        <f t="shared" si="171"/>
        <v>0</v>
      </c>
      <c r="Y240" s="72">
        <f t="shared" si="171"/>
        <v>0</v>
      </c>
      <c r="Z240" s="72">
        <f t="shared" si="171"/>
        <v>0</v>
      </c>
      <c r="AA240" s="72">
        <f t="shared" si="171"/>
        <v>0</v>
      </c>
      <c r="AB240" s="72">
        <f t="shared" si="171"/>
        <v>0</v>
      </c>
      <c r="AC240" s="72">
        <f t="shared" si="171"/>
        <v>0</v>
      </c>
      <c r="AD240" s="72">
        <f t="shared" si="171"/>
        <v>0</v>
      </c>
      <c r="AE240" s="72">
        <f t="shared" si="171"/>
        <v>0</v>
      </c>
      <c r="AF240" s="225">
        <f t="shared" si="153"/>
        <v>0</v>
      </c>
      <c r="AG240" s="225">
        <f t="shared" si="154"/>
        <v>0</v>
      </c>
      <c r="AH240" s="225">
        <f t="shared" si="155"/>
        <v>0</v>
      </c>
      <c r="AI240" s="225">
        <f t="shared" si="156"/>
        <v>0</v>
      </c>
      <c r="AJ240" s="225">
        <f t="shared" si="157"/>
        <v>0</v>
      </c>
      <c r="AK240" s="225">
        <f t="shared" si="158"/>
        <v>0</v>
      </c>
      <c r="AL240" s="72">
        <f t="shared" si="171"/>
        <v>0</v>
      </c>
      <c r="AM240" s="72">
        <f t="shared" si="171"/>
        <v>0</v>
      </c>
      <c r="AN240" s="76">
        <f t="shared" si="171"/>
        <v>0</v>
      </c>
      <c r="AO240" s="79"/>
    </row>
    <row r="241" spans="1:41" ht="14.25" hidden="1" customHeight="1" x14ac:dyDescent="0.25">
      <c r="A241" s="8">
        <v>5421</v>
      </c>
      <c r="B241" s="9" t="s">
        <v>254</v>
      </c>
      <c r="C241" s="5" t="s">
        <v>30</v>
      </c>
      <c r="D241" s="10"/>
      <c r="E241" s="9"/>
      <c r="F241" s="9"/>
      <c r="G241" s="9"/>
      <c r="H241" s="9"/>
      <c r="I241" s="9"/>
      <c r="J241" s="9"/>
      <c r="K241" s="72"/>
      <c r="L241" s="72"/>
      <c r="M241" s="72"/>
      <c r="N241" s="72"/>
      <c r="O241" s="72"/>
      <c r="P241" s="72"/>
      <c r="Q241" s="72"/>
      <c r="R241" s="72"/>
      <c r="S241" s="72"/>
      <c r="T241" s="72"/>
      <c r="U241" s="72"/>
      <c r="V241" s="72"/>
      <c r="W241" s="72"/>
      <c r="X241" s="72"/>
      <c r="Y241" s="72"/>
      <c r="Z241" s="72"/>
      <c r="AA241" s="72"/>
      <c r="AB241" s="72"/>
      <c r="AC241" s="72"/>
      <c r="AD241" s="72"/>
      <c r="AE241" s="72"/>
      <c r="AF241" s="225">
        <f t="shared" si="153"/>
        <v>0</v>
      </c>
      <c r="AG241" s="225">
        <f t="shared" si="154"/>
        <v>0</v>
      </c>
      <c r="AH241" s="225">
        <f t="shared" si="155"/>
        <v>0</v>
      </c>
      <c r="AI241" s="225">
        <f t="shared" si="156"/>
        <v>0</v>
      </c>
      <c r="AJ241" s="225">
        <f t="shared" si="157"/>
        <v>0</v>
      </c>
      <c r="AK241" s="225">
        <f t="shared" si="158"/>
        <v>0</v>
      </c>
      <c r="AL241" s="72"/>
      <c r="AM241" s="72"/>
      <c r="AN241" s="76"/>
      <c r="AO241" s="79"/>
    </row>
    <row r="242" spans="1:41" ht="27" hidden="1" customHeight="1" x14ac:dyDescent="0.25">
      <c r="A242" s="8">
        <v>0</v>
      </c>
      <c r="B242" s="9" t="s">
        <v>255</v>
      </c>
      <c r="C242" s="5" t="s">
        <v>30</v>
      </c>
      <c r="D242" s="10">
        <f t="shared" ref="D242:AN242" si="172">+D243</f>
        <v>0</v>
      </c>
      <c r="E242" s="9">
        <f t="shared" si="172"/>
        <v>0</v>
      </c>
      <c r="F242" s="9">
        <f t="shared" si="172"/>
        <v>0</v>
      </c>
      <c r="G242" s="9">
        <f t="shared" si="172"/>
        <v>0</v>
      </c>
      <c r="H242" s="9">
        <f t="shared" si="172"/>
        <v>0</v>
      </c>
      <c r="I242" s="9">
        <f t="shared" si="172"/>
        <v>0</v>
      </c>
      <c r="J242" s="9">
        <f t="shared" si="172"/>
        <v>0</v>
      </c>
      <c r="K242" s="72">
        <f t="shared" si="172"/>
        <v>0</v>
      </c>
      <c r="L242" s="72">
        <f t="shared" si="172"/>
        <v>0</v>
      </c>
      <c r="M242" s="72">
        <f t="shared" si="172"/>
        <v>0</v>
      </c>
      <c r="N242" s="72">
        <f t="shared" si="172"/>
        <v>0</v>
      </c>
      <c r="O242" s="72">
        <f t="shared" si="172"/>
        <v>0</v>
      </c>
      <c r="P242" s="72">
        <f t="shared" si="172"/>
        <v>0</v>
      </c>
      <c r="Q242" s="72">
        <f t="shared" si="172"/>
        <v>0</v>
      </c>
      <c r="R242" s="72">
        <f t="shared" si="172"/>
        <v>0</v>
      </c>
      <c r="S242" s="72">
        <f t="shared" si="172"/>
        <v>0</v>
      </c>
      <c r="T242" s="72">
        <f t="shared" si="172"/>
        <v>0</v>
      </c>
      <c r="U242" s="72">
        <f t="shared" si="172"/>
        <v>0</v>
      </c>
      <c r="V242" s="72">
        <f t="shared" si="172"/>
        <v>0</v>
      </c>
      <c r="W242" s="72">
        <f t="shared" si="172"/>
        <v>0</v>
      </c>
      <c r="X242" s="72">
        <f t="shared" si="172"/>
        <v>0</v>
      </c>
      <c r="Y242" s="72">
        <f t="shared" si="172"/>
        <v>0</v>
      </c>
      <c r="Z242" s="72">
        <f t="shared" si="172"/>
        <v>0</v>
      </c>
      <c r="AA242" s="72">
        <f t="shared" si="172"/>
        <v>0</v>
      </c>
      <c r="AB242" s="72">
        <f t="shared" si="172"/>
        <v>0</v>
      </c>
      <c r="AC242" s="72">
        <f t="shared" si="172"/>
        <v>0</v>
      </c>
      <c r="AD242" s="72">
        <f t="shared" si="172"/>
        <v>0</v>
      </c>
      <c r="AE242" s="72">
        <f t="shared" si="172"/>
        <v>0</v>
      </c>
      <c r="AF242" s="225">
        <f t="shared" si="153"/>
        <v>0</v>
      </c>
      <c r="AG242" s="225">
        <f t="shared" si="154"/>
        <v>0</v>
      </c>
      <c r="AH242" s="225">
        <f t="shared" si="155"/>
        <v>0</v>
      </c>
      <c r="AI242" s="225">
        <f t="shared" si="156"/>
        <v>0</v>
      </c>
      <c r="AJ242" s="225">
        <f t="shared" si="157"/>
        <v>0</v>
      </c>
      <c r="AK242" s="225">
        <f t="shared" si="158"/>
        <v>0</v>
      </c>
      <c r="AL242" s="72">
        <f t="shared" si="172"/>
        <v>0</v>
      </c>
      <c r="AM242" s="72">
        <f t="shared" si="172"/>
        <v>0</v>
      </c>
      <c r="AN242" s="76">
        <f t="shared" si="172"/>
        <v>0</v>
      </c>
      <c r="AO242" s="79"/>
    </row>
    <row r="243" spans="1:41" ht="13.5" hidden="1" customHeight="1" x14ac:dyDescent="0.25">
      <c r="A243" s="8">
        <v>5431</v>
      </c>
      <c r="B243" s="9" t="s">
        <v>256</v>
      </c>
      <c r="C243" s="5" t="s">
        <v>30</v>
      </c>
      <c r="D243" s="10"/>
      <c r="E243" s="9"/>
      <c r="F243" s="9"/>
      <c r="G243" s="9"/>
      <c r="H243" s="9"/>
      <c r="I243" s="9"/>
      <c r="J243" s="9"/>
      <c r="K243" s="72"/>
      <c r="L243" s="72"/>
      <c r="M243" s="72"/>
      <c r="N243" s="72"/>
      <c r="O243" s="72"/>
      <c r="P243" s="72"/>
      <c r="Q243" s="72"/>
      <c r="R243" s="72"/>
      <c r="S243" s="72"/>
      <c r="T243" s="72"/>
      <c r="U243" s="72"/>
      <c r="V243" s="72"/>
      <c r="W243" s="72"/>
      <c r="X243" s="72"/>
      <c r="Y243" s="72"/>
      <c r="Z243" s="72"/>
      <c r="AA243" s="72"/>
      <c r="AB243" s="72"/>
      <c r="AC243" s="72"/>
      <c r="AD243" s="72"/>
      <c r="AE243" s="72"/>
      <c r="AF243" s="225">
        <f t="shared" si="153"/>
        <v>0</v>
      </c>
      <c r="AG243" s="225">
        <f t="shared" si="154"/>
        <v>0</v>
      </c>
      <c r="AH243" s="225">
        <f t="shared" si="155"/>
        <v>0</v>
      </c>
      <c r="AI243" s="225">
        <f t="shared" si="156"/>
        <v>0</v>
      </c>
      <c r="AJ243" s="225">
        <f t="shared" si="157"/>
        <v>0</v>
      </c>
      <c r="AK243" s="225">
        <f t="shared" si="158"/>
        <v>0</v>
      </c>
      <c r="AL243" s="72"/>
      <c r="AM243" s="72"/>
      <c r="AN243" s="76"/>
      <c r="AO243" s="79"/>
    </row>
    <row r="244" spans="1:41" ht="27" hidden="1" customHeight="1" x14ac:dyDescent="0.25">
      <c r="A244" s="8">
        <v>0</v>
      </c>
      <c r="B244" s="9" t="s">
        <v>257</v>
      </c>
      <c r="C244" s="5" t="s">
        <v>30</v>
      </c>
      <c r="D244" s="10">
        <f t="shared" ref="D244:AN244" si="173">+D245</f>
        <v>0</v>
      </c>
      <c r="E244" s="9">
        <f t="shared" si="173"/>
        <v>0</v>
      </c>
      <c r="F244" s="9">
        <f t="shared" si="173"/>
        <v>0</v>
      </c>
      <c r="G244" s="9">
        <f t="shared" si="173"/>
        <v>0</v>
      </c>
      <c r="H244" s="9">
        <f t="shared" si="173"/>
        <v>0</v>
      </c>
      <c r="I244" s="9">
        <f t="shared" si="173"/>
        <v>0</v>
      </c>
      <c r="J244" s="9">
        <f t="shared" si="173"/>
        <v>0</v>
      </c>
      <c r="K244" s="72">
        <f t="shared" si="173"/>
        <v>0</v>
      </c>
      <c r="L244" s="72">
        <f t="shared" si="173"/>
        <v>0</v>
      </c>
      <c r="M244" s="72">
        <f t="shared" si="173"/>
        <v>0</v>
      </c>
      <c r="N244" s="72">
        <f t="shared" si="173"/>
        <v>0</v>
      </c>
      <c r="O244" s="72">
        <f t="shared" si="173"/>
        <v>0</v>
      </c>
      <c r="P244" s="72">
        <f t="shared" si="173"/>
        <v>0</v>
      </c>
      <c r="Q244" s="72">
        <f t="shared" si="173"/>
        <v>0</v>
      </c>
      <c r="R244" s="72">
        <f t="shared" si="173"/>
        <v>0</v>
      </c>
      <c r="S244" s="72">
        <f t="shared" si="173"/>
        <v>0</v>
      </c>
      <c r="T244" s="72">
        <f t="shared" si="173"/>
        <v>0</v>
      </c>
      <c r="U244" s="72">
        <f t="shared" si="173"/>
        <v>0</v>
      </c>
      <c r="V244" s="72">
        <f t="shared" si="173"/>
        <v>0</v>
      </c>
      <c r="W244" s="72">
        <f t="shared" si="173"/>
        <v>0</v>
      </c>
      <c r="X244" s="72">
        <f t="shared" si="173"/>
        <v>0</v>
      </c>
      <c r="Y244" s="72">
        <f t="shared" si="173"/>
        <v>0</v>
      </c>
      <c r="Z244" s="72">
        <f t="shared" si="173"/>
        <v>0</v>
      </c>
      <c r="AA244" s="72">
        <f t="shared" si="173"/>
        <v>0</v>
      </c>
      <c r="AB244" s="72">
        <f t="shared" si="173"/>
        <v>0</v>
      </c>
      <c r="AC244" s="72">
        <f t="shared" si="173"/>
        <v>0</v>
      </c>
      <c r="AD244" s="72">
        <f t="shared" si="173"/>
        <v>0</v>
      </c>
      <c r="AE244" s="72">
        <f t="shared" si="173"/>
        <v>0</v>
      </c>
      <c r="AF244" s="225">
        <f t="shared" si="153"/>
        <v>0</v>
      </c>
      <c r="AG244" s="225">
        <f t="shared" si="154"/>
        <v>0</v>
      </c>
      <c r="AH244" s="225">
        <f t="shared" si="155"/>
        <v>0</v>
      </c>
      <c r="AI244" s="225">
        <f t="shared" si="156"/>
        <v>0</v>
      </c>
      <c r="AJ244" s="225">
        <f t="shared" si="157"/>
        <v>0</v>
      </c>
      <c r="AK244" s="225">
        <f t="shared" si="158"/>
        <v>0</v>
      </c>
      <c r="AL244" s="72">
        <f t="shared" si="173"/>
        <v>0</v>
      </c>
      <c r="AM244" s="72">
        <f t="shared" si="173"/>
        <v>0</v>
      </c>
      <c r="AN244" s="76">
        <f t="shared" si="173"/>
        <v>0</v>
      </c>
      <c r="AO244" s="79"/>
    </row>
    <row r="245" spans="1:41" ht="13.5" hidden="1" customHeight="1" x14ac:dyDescent="0.25">
      <c r="A245" s="8">
        <v>5441</v>
      </c>
      <c r="B245" s="9" t="s">
        <v>258</v>
      </c>
      <c r="C245" s="5" t="s">
        <v>30</v>
      </c>
      <c r="D245" s="10"/>
      <c r="E245" s="9"/>
      <c r="F245" s="9"/>
      <c r="G245" s="9"/>
      <c r="H245" s="9"/>
      <c r="I245" s="9"/>
      <c r="J245" s="9"/>
      <c r="K245" s="72"/>
      <c r="L245" s="72"/>
      <c r="M245" s="72"/>
      <c r="N245" s="72"/>
      <c r="O245" s="72"/>
      <c r="P245" s="72"/>
      <c r="Q245" s="72"/>
      <c r="R245" s="72"/>
      <c r="S245" s="72"/>
      <c r="T245" s="72"/>
      <c r="U245" s="72"/>
      <c r="V245" s="72"/>
      <c r="W245" s="72"/>
      <c r="X245" s="72"/>
      <c r="Y245" s="72"/>
      <c r="Z245" s="72"/>
      <c r="AA245" s="72"/>
      <c r="AB245" s="72"/>
      <c r="AC245" s="72"/>
      <c r="AD245" s="72"/>
      <c r="AE245" s="72"/>
      <c r="AF245" s="225">
        <f t="shared" si="153"/>
        <v>0</v>
      </c>
      <c r="AG245" s="225">
        <f t="shared" si="154"/>
        <v>0</v>
      </c>
      <c r="AH245" s="225">
        <f t="shared" si="155"/>
        <v>0</v>
      </c>
      <c r="AI245" s="225">
        <f t="shared" si="156"/>
        <v>0</v>
      </c>
      <c r="AJ245" s="225">
        <f t="shared" si="157"/>
        <v>0</v>
      </c>
      <c r="AK245" s="225">
        <f t="shared" si="158"/>
        <v>0</v>
      </c>
      <c r="AL245" s="72"/>
      <c r="AM245" s="72"/>
      <c r="AN245" s="76"/>
      <c r="AO245" s="79"/>
    </row>
    <row r="246" spans="1:41" ht="27" hidden="1" customHeight="1" x14ac:dyDescent="0.25">
      <c r="A246" s="8">
        <v>0</v>
      </c>
      <c r="B246" s="9" t="s">
        <v>259</v>
      </c>
      <c r="C246" s="5" t="s">
        <v>30</v>
      </c>
      <c r="D246" s="10">
        <f t="shared" ref="D246:S247" si="174">+D247</f>
        <v>0</v>
      </c>
      <c r="E246" s="9">
        <f t="shared" si="174"/>
        <v>0</v>
      </c>
      <c r="F246" s="9">
        <f t="shared" si="174"/>
        <v>0</v>
      </c>
      <c r="G246" s="9">
        <f t="shared" si="174"/>
        <v>0</v>
      </c>
      <c r="H246" s="9">
        <f t="shared" si="174"/>
        <v>0</v>
      </c>
      <c r="I246" s="9">
        <f t="shared" si="174"/>
        <v>0</v>
      </c>
      <c r="J246" s="9">
        <f t="shared" si="174"/>
        <v>0</v>
      </c>
      <c r="K246" s="72">
        <f t="shared" si="174"/>
        <v>0</v>
      </c>
      <c r="L246" s="72">
        <f t="shared" si="174"/>
        <v>0</v>
      </c>
      <c r="M246" s="72">
        <f t="shared" si="174"/>
        <v>0</v>
      </c>
      <c r="N246" s="72">
        <f t="shared" si="174"/>
        <v>0</v>
      </c>
      <c r="O246" s="72">
        <f t="shared" si="174"/>
        <v>0</v>
      </c>
      <c r="P246" s="72">
        <f t="shared" si="174"/>
        <v>0</v>
      </c>
      <c r="Q246" s="72">
        <f t="shared" si="174"/>
        <v>0</v>
      </c>
      <c r="R246" s="72">
        <f t="shared" si="174"/>
        <v>0</v>
      </c>
      <c r="S246" s="72">
        <f t="shared" si="174"/>
        <v>0</v>
      </c>
      <c r="T246" s="72">
        <f t="shared" ref="T246:AI247" si="175">+T247</f>
        <v>0</v>
      </c>
      <c r="U246" s="72">
        <f t="shared" si="175"/>
        <v>0</v>
      </c>
      <c r="V246" s="72">
        <f t="shared" si="175"/>
        <v>0</v>
      </c>
      <c r="W246" s="72">
        <f t="shared" si="175"/>
        <v>0</v>
      </c>
      <c r="X246" s="72">
        <f t="shared" si="175"/>
        <v>0</v>
      </c>
      <c r="Y246" s="72">
        <f t="shared" si="175"/>
        <v>0</v>
      </c>
      <c r="Z246" s="72">
        <f t="shared" si="175"/>
        <v>0</v>
      </c>
      <c r="AA246" s="72">
        <f t="shared" si="175"/>
        <v>0</v>
      </c>
      <c r="AB246" s="72">
        <f t="shared" si="175"/>
        <v>0</v>
      </c>
      <c r="AC246" s="72">
        <f t="shared" si="175"/>
        <v>0</v>
      </c>
      <c r="AD246" s="72">
        <f t="shared" si="175"/>
        <v>0</v>
      </c>
      <c r="AE246" s="72">
        <f t="shared" si="175"/>
        <v>0</v>
      </c>
      <c r="AF246" s="225">
        <f t="shared" si="153"/>
        <v>0</v>
      </c>
      <c r="AG246" s="225">
        <f t="shared" si="154"/>
        <v>0</v>
      </c>
      <c r="AH246" s="225">
        <f t="shared" si="155"/>
        <v>0</v>
      </c>
      <c r="AI246" s="225">
        <f t="shared" si="156"/>
        <v>0</v>
      </c>
      <c r="AJ246" s="225">
        <f t="shared" si="157"/>
        <v>0</v>
      </c>
      <c r="AK246" s="225">
        <f t="shared" si="158"/>
        <v>0</v>
      </c>
      <c r="AL246" s="72">
        <f t="shared" ref="AL246:AN247" si="176">+AL247</f>
        <v>0</v>
      </c>
      <c r="AM246" s="72">
        <f t="shared" si="176"/>
        <v>0</v>
      </c>
      <c r="AN246" s="76">
        <f t="shared" si="176"/>
        <v>0</v>
      </c>
      <c r="AO246" s="79"/>
    </row>
    <row r="247" spans="1:41" ht="27" hidden="1" customHeight="1" x14ac:dyDescent="0.25">
      <c r="A247" s="8">
        <v>0</v>
      </c>
      <c r="B247" s="9" t="s">
        <v>259</v>
      </c>
      <c r="C247" s="5" t="s">
        <v>30</v>
      </c>
      <c r="D247" s="10">
        <f t="shared" si="174"/>
        <v>0</v>
      </c>
      <c r="E247" s="9">
        <f t="shared" si="174"/>
        <v>0</v>
      </c>
      <c r="F247" s="9">
        <f t="shared" si="174"/>
        <v>0</v>
      </c>
      <c r="G247" s="9">
        <f t="shared" si="174"/>
        <v>0</v>
      </c>
      <c r="H247" s="9">
        <f t="shared" si="174"/>
        <v>0</v>
      </c>
      <c r="I247" s="9">
        <f t="shared" si="174"/>
        <v>0</v>
      </c>
      <c r="J247" s="9">
        <f t="shared" si="174"/>
        <v>0</v>
      </c>
      <c r="K247" s="72">
        <f t="shared" si="174"/>
        <v>0</v>
      </c>
      <c r="L247" s="72">
        <f t="shared" si="174"/>
        <v>0</v>
      </c>
      <c r="M247" s="72">
        <f t="shared" si="174"/>
        <v>0</v>
      </c>
      <c r="N247" s="72">
        <f t="shared" si="174"/>
        <v>0</v>
      </c>
      <c r="O247" s="72">
        <f t="shared" si="174"/>
        <v>0</v>
      </c>
      <c r="P247" s="72">
        <f t="shared" si="174"/>
        <v>0</v>
      </c>
      <c r="Q247" s="72">
        <f t="shared" si="174"/>
        <v>0</v>
      </c>
      <c r="R247" s="72">
        <f t="shared" si="174"/>
        <v>0</v>
      </c>
      <c r="S247" s="72">
        <f t="shared" si="174"/>
        <v>0</v>
      </c>
      <c r="T247" s="72">
        <f t="shared" si="175"/>
        <v>0</v>
      </c>
      <c r="U247" s="72">
        <f t="shared" si="175"/>
        <v>0</v>
      </c>
      <c r="V247" s="72">
        <f t="shared" si="175"/>
        <v>0</v>
      </c>
      <c r="W247" s="72">
        <f t="shared" si="175"/>
        <v>0</v>
      </c>
      <c r="X247" s="72">
        <f t="shared" si="175"/>
        <v>0</v>
      </c>
      <c r="Y247" s="72">
        <f t="shared" si="175"/>
        <v>0</v>
      </c>
      <c r="Z247" s="72">
        <f t="shared" si="175"/>
        <v>0</v>
      </c>
      <c r="AA247" s="72">
        <f t="shared" si="175"/>
        <v>0</v>
      </c>
      <c r="AB247" s="72">
        <f t="shared" si="175"/>
        <v>0</v>
      </c>
      <c r="AC247" s="72">
        <f t="shared" si="175"/>
        <v>0</v>
      </c>
      <c r="AD247" s="72">
        <f t="shared" si="175"/>
        <v>0</v>
      </c>
      <c r="AE247" s="72">
        <f t="shared" si="175"/>
        <v>0</v>
      </c>
      <c r="AF247" s="225">
        <f t="shared" si="153"/>
        <v>0</v>
      </c>
      <c r="AG247" s="225">
        <f t="shared" si="154"/>
        <v>0</v>
      </c>
      <c r="AH247" s="225">
        <f t="shared" si="155"/>
        <v>0</v>
      </c>
      <c r="AI247" s="225">
        <f t="shared" si="156"/>
        <v>0</v>
      </c>
      <c r="AJ247" s="225">
        <f t="shared" si="157"/>
        <v>0</v>
      </c>
      <c r="AK247" s="225">
        <f t="shared" si="158"/>
        <v>0</v>
      </c>
      <c r="AL247" s="72">
        <f t="shared" si="176"/>
        <v>0</v>
      </c>
      <c r="AM247" s="72">
        <f t="shared" si="176"/>
        <v>0</v>
      </c>
      <c r="AN247" s="76">
        <f t="shared" si="176"/>
        <v>0</v>
      </c>
      <c r="AO247" s="79"/>
    </row>
    <row r="248" spans="1:41" ht="29.25" hidden="1" customHeight="1" x14ac:dyDescent="0.25">
      <c r="A248" s="8">
        <v>5999</v>
      </c>
      <c r="B248" s="9" t="s">
        <v>260</v>
      </c>
      <c r="C248" s="5" t="s">
        <v>30</v>
      </c>
      <c r="D248" s="10"/>
      <c r="E248" s="9"/>
      <c r="F248" s="9"/>
      <c r="G248" s="9"/>
      <c r="H248" s="9"/>
      <c r="I248" s="9"/>
      <c r="J248" s="9"/>
      <c r="K248" s="72"/>
      <c r="L248" s="72"/>
      <c r="M248" s="72"/>
      <c r="N248" s="72"/>
      <c r="O248" s="72"/>
      <c r="P248" s="72"/>
      <c r="Q248" s="72"/>
      <c r="R248" s="72"/>
      <c r="S248" s="72"/>
      <c r="T248" s="72"/>
      <c r="U248" s="72"/>
      <c r="V248" s="72"/>
      <c r="W248" s="72"/>
      <c r="X248" s="72"/>
      <c r="Y248" s="72"/>
      <c r="Z248" s="72"/>
      <c r="AA248" s="72"/>
      <c r="AB248" s="72"/>
      <c r="AC248" s="72"/>
      <c r="AD248" s="72"/>
      <c r="AE248" s="72"/>
      <c r="AF248" s="225">
        <f t="shared" si="153"/>
        <v>0</v>
      </c>
      <c r="AG248" s="225">
        <f t="shared" si="154"/>
        <v>0</v>
      </c>
      <c r="AH248" s="225">
        <f t="shared" si="155"/>
        <v>0</v>
      </c>
      <c r="AI248" s="225">
        <f t="shared" si="156"/>
        <v>0</v>
      </c>
      <c r="AJ248" s="225">
        <f t="shared" si="157"/>
        <v>0</v>
      </c>
      <c r="AK248" s="225">
        <f t="shared" si="158"/>
        <v>0</v>
      </c>
      <c r="AL248" s="72"/>
      <c r="AM248" s="72"/>
      <c r="AN248" s="76"/>
      <c r="AO248" s="79"/>
    </row>
    <row r="249" spans="1:41" ht="27" hidden="1" customHeight="1" x14ac:dyDescent="0.25">
      <c r="A249" s="8">
        <v>0</v>
      </c>
      <c r="B249" s="9" t="s">
        <v>222</v>
      </c>
      <c r="C249" s="5" t="s">
        <v>30</v>
      </c>
      <c r="D249" s="10">
        <f t="shared" ref="D249:S250" si="177">+D250</f>
        <v>0</v>
      </c>
      <c r="E249" s="9">
        <f t="shared" si="177"/>
        <v>0</v>
      </c>
      <c r="F249" s="9">
        <f t="shared" si="177"/>
        <v>0</v>
      </c>
      <c r="G249" s="9">
        <f t="shared" si="177"/>
        <v>0</v>
      </c>
      <c r="H249" s="9">
        <f t="shared" si="177"/>
        <v>0</v>
      </c>
      <c r="I249" s="9">
        <f t="shared" si="177"/>
        <v>0</v>
      </c>
      <c r="J249" s="9">
        <f t="shared" si="177"/>
        <v>0</v>
      </c>
      <c r="K249" s="72">
        <f t="shared" si="177"/>
        <v>0</v>
      </c>
      <c r="L249" s="72">
        <f t="shared" si="177"/>
        <v>0</v>
      </c>
      <c r="M249" s="72">
        <f t="shared" si="177"/>
        <v>0</v>
      </c>
      <c r="N249" s="72">
        <f t="shared" si="177"/>
        <v>0</v>
      </c>
      <c r="O249" s="72">
        <f t="shared" si="177"/>
        <v>0</v>
      </c>
      <c r="P249" s="72">
        <f t="shared" si="177"/>
        <v>0</v>
      </c>
      <c r="Q249" s="72">
        <f t="shared" si="177"/>
        <v>0</v>
      </c>
      <c r="R249" s="72">
        <f t="shared" si="177"/>
        <v>0</v>
      </c>
      <c r="S249" s="72">
        <f t="shared" si="177"/>
        <v>0</v>
      </c>
      <c r="T249" s="72">
        <f t="shared" ref="T249:AI250" si="178">+T250</f>
        <v>0</v>
      </c>
      <c r="U249" s="72">
        <f t="shared" si="178"/>
        <v>0</v>
      </c>
      <c r="V249" s="72">
        <f t="shared" si="178"/>
        <v>0</v>
      </c>
      <c r="W249" s="72">
        <f t="shared" si="178"/>
        <v>0</v>
      </c>
      <c r="X249" s="72">
        <f t="shared" si="178"/>
        <v>0</v>
      </c>
      <c r="Y249" s="72">
        <f t="shared" si="178"/>
        <v>0</v>
      </c>
      <c r="Z249" s="72">
        <f t="shared" si="178"/>
        <v>0</v>
      </c>
      <c r="AA249" s="72">
        <f t="shared" si="178"/>
        <v>0</v>
      </c>
      <c r="AB249" s="72">
        <f t="shared" si="178"/>
        <v>0</v>
      </c>
      <c r="AC249" s="72">
        <f t="shared" si="178"/>
        <v>0</v>
      </c>
      <c r="AD249" s="72">
        <f t="shared" si="178"/>
        <v>0</v>
      </c>
      <c r="AE249" s="72">
        <f t="shared" si="178"/>
        <v>0</v>
      </c>
      <c r="AF249" s="225">
        <f t="shared" si="153"/>
        <v>0</v>
      </c>
      <c r="AG249" s="225">
        <f t="shared" si="154"/>
        <v>0</v>
      </c>
      <c r="AH249" s="225">
        <f t="shared" si="155"/>
        <v>0</v>
      </c>
      <c r="AI249" s="225">
        <f t="shared" si="156"/>
        <v>0</v>
      </c>
      <c r="AJ249" s="225">
        <f t="shared" si="157"/>
        <v>0</v>
      </c>
      <c r="AK249" s="225">
        <f t="shared" si="158"/>
        <v>0</v>
      </c>
      <c r="AL249" s="72">
        <f t="shared" ref="AL249:AN250" si="179">+AL250</f>
        <v>0</v>
      </c>
      <c r="AM249" s="72">
        <f t="shared" si="179"/>
        <v>0</v>
      </c>
      <c r="AN249" s="76">
        <f t="shared" si="179"/>
        <v>0</v>
      </c>
      <c r="AO249" s="79"/>
    </row>
    <row r="250" spans="1:41" ht="27" hidden="1" customHeight="1" x14ac:dyDescent="0.25">
      <c r="A250" s="8">
        <v>0</v>
      </c>
      <c r="B250" s="9" t="s">
        <v>261</v>
      </c>
      <c r="C250" s="5" t="s">
        <v>30</v>
      </c>
      <c r="D250" s="10">
        <f t="shared" si="177"/>
        <v>0</v>
      </c>
      <c r="E250" s="9">
        <f t="shared" si="177"/>
        <v>0</v>
      </c>
      <c r="F250" s="9">
        <f t="shared" si="177"/>
        <v>0</v>
      </c>
      <c r="G250" s="9">
        <f t="shared" si="177"/>
        <v>0</v>
      </c>
      <c r="H250" s="9">
        <f t="shared" si="177"/>
        <v>0</v>
      </c>
      <c r="I250" s="9">
        <f t="shared" si="177"/>
        <v>0</v>
      </c>
      <c r="J250" s="9">
        <f t="shared" si="177"/>
        <v>0</v>
      </c>
      <c r="K250" s="72">
        <f t="shared" si="177"/>
        <v>0</v>
      </c>
      <c r="L250" s="72">
        <f t="shared" si="177"/>
        <v>0</v>
      </c>
      <c r="M250" s="72">
        <f t="shared" si="177"/>
        <v>0</v>
      </c>
      <c r="N250" s="72">
        <f t="shared" si="177"/>
        <v>0</v>
      </c>
      <c r="O250" s="72">
        <f t="shared" si="177"/>
        <v>0</v>
      </c>
      <c r="P250" s="72">
        <f t="shared" si="177"/>
        <v>0</v>
      </c>
      <c r="Q250" s="72">
        <f t="shared" si="177"/>
        <v>0</v>
      </c>
      <c r="R250" s="72">
        <f t="shared" si="177"/>
        <v>0</v>
      </c>
      <c r="S250" s="72">
        <f t="shared" si="177"/>
        <v>0</v>
      </c>
      <c r="T250" s="72">
        <f t="shared" si="178"/>
        <v>0</v>
      </c>
      <c r="U250" s="72">
        <f t="shared" si="178"/>
        <v>0</v>
      </c>
      <c r="V250" s="72">
        <f t="shared" si="178"/>
        <v>0</v>
      </c>
      <c r="W250" s="72">
        <f t="shared" si="178"/>
        <v>0</v>
      </c>
      <c r="X250" s="72">
        <f t="shared" si="178"/>
        <v>0</v>
      </c>
      <c r="Y250" s="72">
        <f t="shared" si="178"/>
        <v>0</v>
      </c>
      <c r="Z250" s="72">
        <f t="shared" si="178"/>
        <v>0</v>
      </c>
      <c r="AA250" s="72">
        <f t="shared" si="178"/>
        <v>0</v>
      </c>
      <c r="AB250" s="72">
        <f t="shared" si="178"/>
        <v>0</v>
      </c>
      <c r="AC250" s="72">
        <f t="shared" si="178"/>
        <v>0</v>
      </c>
      <c r="AD250" s="72">
        <f t="shared" si="178"/>
        <v>0</v>
      </c>
      <c r="AE250" s="72">
        <f t="shared" si="178"/>
        <v>0</v>
      </c>
      <c r="AF250" s="225">
        <f t="shared" si="153"/>
        <v>0</v>
      </c>
      <c r="AG250" s="225">
        <f t="shared" si="154"/>
        <v>0</v>
      </c>
      <c r="AH250" s="225">
        <f t="shared" si="155"/>
        <v>0</v>
      </c>
      <c r="AI250" s="225">
        <f t="shared" si="156"/>
        <v>0</v>
      </c>
      <c r="AJ250" s="225">
        <f t="shared" si="157"/>
        <v>0</v>
      </c>
      <c r="AK250" s="225">
        <f t="shared" si="158"/>
        <v>0</v>
      </c>
      <c r="AL250" s="72">
        <f t="shared" si="179"/>
        <v>0</v>
      </c>
      <c r="AM250" s="72">
        <f t="shared" si="179"/>
        <v>0</v>
      </c>
      <c r="AN250" s="76">
        <f t="shared" si="179"/>
        <v>0</v>
      </c>
      <c r="AO250" s="79"/>
    </row>
    <row r="251" spans="1:41" ht="27" hidden="1" customHeight="1" x14ac:dyDescent="0.25">
      <c r="A251" s="62">
        <v>6501</v>
      </c>
      <c r="B251" s="9" t="s">
        <v>262</v>
      </c>
      <c r="C251" s="5" t="s">
        <v>30</v>
      </c>
      <c r="D251" s="16"/>
      <c r="E251" s="12"/>
      <c r="F251" s="12"/>
      <c r="G251" s="12"/>
      <c r="H251" s="12"/>
      <c r="I251" s="12"/>
      <c r="J251" s="12"/>
      <c r="K251" s="83"/>
      <c r="L251" s="83"/>
      <c r="M251" s="83"/>
      <c r="N251" s="83"/>
      <c r="O251" s="83"/>
      <c r="P251" s="83"/>
      <c r="Q251" s="83"/>
      <c r="R251" s="83"/>
      <c r="S251" s="83"/>
      <c r="T251" s="83"/>
      <c r="U251" s="83"/>
      <c r="V251" s="83"/>
      <c r="W251" s="83"/>
      <c r="X251" s="83"/>
      <c r="Y251" s="83"/>
      <c r="Z251" s="83"/>
      <c r="AA251" s="83"/>
      <c r="AB251" s="83"/>
      <c r="AC251" s="83"/>
      <c r="AD251" s="83"/>
      <c r="AE251" s="83"/>
      <c r="AF251" s="225">
        <f t="shared" si="153"/>
        <v>0</v>
      </c>
      <c r="AG251" s="225">
        <f t="shared" si="154"/>
        <v>0</v>
      </c>
      <c r="AH251" s="225">
        <f t="shared" si="155"/>
        <v>0</v>
      </c>
      <c r="AI251" s="225">
        <f t="shared" si="156"/>
        <v>0</v>
      </c>
      <c r="AJ251" s="225">
        <f t="shared" si="157"/>
        <v>0</v>
      </c>
      <c r="AK251" s="225">
        <f t="shared" si="158"/>
        <v>0</v>
      </c>
      <c r="AL251" s="83"/>
      <c r="AM251" s="83"/>
      <c r="AN251" s="84"/>
      <c r="AO251" s="85"/>
    </row>
    <row r="252" spans="1:41" ht="19.5" hidden="1" customHeight="1" x14ac:dyDescent="0.25">
      <c r="A252" s="89">
        <v>6502</v>
      </c>
      <c r="B252" s="90" t="s">
        <v>263</v>
      </c>
      <c r="C252" s="91" t="s">
        <v>30</v>
      </c>
      <c r="D252" s="92"/>
      <c r="E252" s="90"/>
      <c r="F252" s="90"/>
      <c r="G252" s="90"/>
      <c r="H252" s="90"/>
      <c r="I252" s="90"/>
      <c r="J252" s="90"/>
      <c r="K252" s="93"/>
      <c r="L252" s="93"/>
      <c r="M252" s="93"/>
      <c r="N252" s="93"/>
      <c r="O252" s="93"/>
      <c r="P252" s="93"/>
      <c r="Q252" s="93"/>
      <c r="R252" s="93"/>
      <c r="S252" s="93"/>
      <c r="T252" s="93"/>
      <c r="U252" s="93"/>
      <c r="V252" s="93"/>
      <c r="W252" s="93"/>
      <c r="X252" s="93"/>
      <c r="Y252" s="93"/>
      <c r="Z252" s="93"/>
      <c r="AA252" s="93"/>
      <c r="AB252" s="93"/>
      <c r="AC252" s="93"/>
      <c r="AD252" s="93"/>
      <c r="AE252" s="93"/>
      <c r="AF252" s="225">
        <f t="shared" si="153"/>
        <v>0</v>
      </c>
      <c r="AG252" s="225">
        <f t="shared" si="154"/>
        <v>0</v>
      </c>
      <c r="AH252" s="225">
        <f t="shared" si="155"/>
        <v>0</v>
      </c>
      <c r="AI252" s="225">
        <f t="shared" si="156"/>
        <v>0</v>
      </c>
      <c r="AJ252" s="225">
        <f t="shared" si="157"/>
        <v>0</v>
      </c>
      <c r="AK252" s="225">
        <f t="shared" si="158"/>
        <v>0</v>
      </c>
      <c r="AL252" s="93"/>
      <c r="AM252" s="93"/>
      <c r="AN252" s="94"/>
      <c r="AO252" s="95"/>
    </row>
    <row r="253" spans="1:41" s="3" customFormat="1" ht="19.5" customHeight="1" x14ac:dyDescent="0.25">
      <c r="B253" s="70" t="s">
        <v>11</v>
      </c>
      <c r="D253" s="63"/>
      <c r="E253" s="64"/>
      <c r="F253" s="64"/>
      <c r="G253" s="64"/>
      <c r="H253" s="64"/>
      <c r="I253" s="64"/>
      <c r="K253" s="96"/>
      <c r="L253" s="96"/>
      <c r="M253" s="97"/>
      <c r="N253" s="96"/>
      <c r="O253" s="96"/>
      <c r="P253" s="96"/>
      <c r="Q253" s="96"/>
      <c r="R253" s="96"/>
      <c r="S253" s="96"/>
      <c r="T253" s="96"/>
      <c r="U253" s="96"/>
      <c r="V253" s="96"/>
      <c r="W253" s="96"/>
      <c r="X253" s="96"/>
      <c r="Y253" s="96"/>
      <c r="Z253" s="96"/>
      <c r="AA253" s="96"/>
      <c r="AB253" s="96"/>
      <c r="AC253" s="96"/>
      <c r="AD253" s="96"/>
      <c r="AE253" s="96"/>
      <c r="AF253" s="225">
        <f t="shared" si="153"/>
        <v>0</v>
      </c>
      <c r="AG253" s="225">
        <f t="shared" si="154"/>
        <v>0</v>
      </c>
      <c r="AH253" s="225">
        <f t="shared" si="155"/>
        <v>0</v>
      </c>
      <c r="AI253" s="225">
        <f t="shared" si="156"/>
        <v>0</v>
      </c>
      <c r="AJ253" s="225">
        <f t="shared" si="157"/>
        <v>0</v>
      </c>
      <c r="AK253" s="225">
        <f t="shared" si="158"/>
        <v>0</v>
      </c>
      <c r="AL253" s="96"/>
      <c r="AM253" s="96"/>
      <c r="AN253" s="96"/>
      <c r="AO253" s="96"/>
    </row>
    <row r="254" spans="1:41" s="3" customFormat="1" ht="59.25" customHeight="1" x14ac:dyDescent="0.15">
      <c r="B254" s="117" t="s">
        <v>264</v>
      </c>
      <c r="C254" s="118"/>
      <c r="D254" s="118"/>
      <c r="E254" s="118"/>
      <c r="F254" s="118"/>
      <c r="G254" s="118"/>
      <c r="H254" s="118"/>
      <c r="I254" s="118"/>
      <c r="J254" s="118"/>
      <c r="K254" s="118"/>
      <c r="AF254" s="220"/>
      <c r="AG254" s="220"/>
      <c r="AH254" s="220"/>
      <c r="AI254" s="220"/>
      <c r="AJ254" s="220"/>
      <c r="AK254" s="220"/>
    </row>
    <row r="255" spans="1:41" s="3" customFormat="1" ht="48.75" customHeight="1" x14ac:dyDescent="0.15">
      <c r="B255" s="117" t="s">
        <v>265</v>
      </c>
      <c r="C255" s="118"/>
      <c r="D255" s="118"/>
      <c r="E255" s="118"/>
      <c r="F255" s="118"/>
      <c r="G255" s="118"/>
      <c r="H255" s="118"/>
      <c r="I255" s="118"/>
      <c r="J255" s="118"/>
      <c r="K255" s="118"/>
      <c r="AF255" s="220"/>
      <c r="AG255" s="220"/>
      <c r="AH255" s="220"/>
      <c r="AI255" s="220"/>
      <c r="AJ255" s="220"/>
      <c r="AK255" s="220"/>
    </row>
    <row r="256" spans="1:41" s="3" customFormat="1" ht="64.900000000000006" customHeight="1" x14ac:dyDescent="0.15">
      <c r="B256" s="117" t="s">
        <v>266</v>
      </c>
      <c r="C256" s="118"/>
      <c r="D256" s="118"/>
      <c r="E256" s="118"/>
      <c r="F256" s="118"/>
      <c r="G256" s="118"/>
      <c r="H256" s="118"/>
      <c r="I256" s="118"/>
      <c r="J256" s="118"/>
      <c r="K256" s="118"/>
      <c r="AF256" s="220"/>
      <c r="AG256" s="220"/>
      <c r="AH256" s="220"/>
      <c r="AI256" s="220"/>
      <c r="AJ256" s="220"/>
      <c r="AK256" s="220"/>
    </row>
    <row r="257" spans="2:37" s="3" customFormat="1" ht="48" customHeight="1" x14ac:dyDescent="0.15">
      <c r="B257" s="117" t="s">
        <v>267</v>
      </c>
      <c r="C257" s="118"/>
      <c r="D257" s="118"/>
      <c r="E257" s="118"/>
      <c r="F257" s="118"/>
      <c r="G257" s="118"/>
      <c r="H257" s="118"/>
      <c r="I257" s="118"/>
      <c r="J257" s="118"/>
      <c r="K257" s="118"/>
      <c r="AF257" s="220"/>
      <c r="AG257" s="220"/>
      <c r="AH257" s="220"/>
      <c r="AI257" s="220"/>
      <c r="AJ257" s="220"/>
      <c r="AK257" s="220"/>
    </row>
    <row r="258" spans="2:37" s="3" customFormat="1" ht="48" customHeight="1" x14ac:dyDescent="0.15">
      <c r="B258" s="118" t="s">
        <v>268</v>
      </c>
      <c r="C258" s="118"/>
      <c r="D258" s="118"/>
      <c r="E258" s="118"/>
      <c r="F258" s="118"/>
      <c r="G258" s="118"/>
      <c r="H258" s="118"/>
      <c r="I258" s="118"/>
      <c r="J258" s="118"/>
      <c r="K258" s="118"/>
      <c r="AF258" s="220"/>
      <c r="AG258" s="220"/>
      <c r="AH258" s="220"/>
      <c r="AI258" s="220"/>
      <c r="AJ258" s="220"/>
      <c r="AK258" s="220"/>
    </row>
  </sheetData>
  <mergeCells count="39">
    <mergeCell ref="I5:I6"/>
    <mergeCell ref="J5:J6"/>
    <mergeCell ref="K5:K6"/>
    <mergeCell ref="F2:K2"/>
    <mergeCell ref="A5:A6"/>
    <mergeCell ref="B5:B6"/>
    <mergeCell ref="C5:C6"/>
    <mergeCell ref="D5:D6"/>
    <mergeCell ref="E5:E6"/>
    <mergeCell ref="F5:F6"/>
    <mergeCell ref="G5:G6"/>
    <mergeCell ref="H5:H6"/>
    <mergeCell ref="B255:K255"/>
    <mergeCell ref="B256:K256"/>
    <mergeCell ref="B257:K257"/>
    <mergeCell ref="B258:K258"/>
    <mergeCell ref="B254:K254"/>
    <mergeCell ref="AG5:AG6"/>
    <mergeCell ref="AH5:AH6"/>
    <mergeCell ref="AI5:AI6"/>
    <mergeCell ref="AJ5:AJ6"/>
    <mergeCell ref="L5:L6"/>
    <mergeCell ref="M5:M6"/>
    <mergeCell ref="AP5:AP6"/>
    <mergeCell ref="D3:N3"/>
    <mergeCell ref="N5:P5"/>
    <mergeCell ref="Q5:Q6"/>
    <mergeCell ref="R5:T5"/>
    <mergeCell ref="U5:U6"/>
    <mergeCell ref="V5:X5"/>
    <mergeCell ref="Y5:Y6"/>
    <mergeCell ref="Z5:AB5"/>
    <mergeCell ref="AC5:AE5"/>
    <mergeCell ref="AF5:AF6"/>
    <mergeCell ref="AK5:AK6"/>
    <mergeCell ref="AL5:AL6"/>
    <mergeCell ref="AM5:AM6"/>
    <mergeCell ref="AN5:AN6"/>
    <mergeCell ref="AO5:AO6"/>
  </mergeCells>
  <pageMargins left="0" right="0" top="0" bottom="0" header="0" footer="0"/>
  <pageSetup scale="3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52"/>
  <sheetViews>
    <sheetView topLeftCell="A10" workbookViewId="0">
      <selection activeCell="N28" sqref="N28:P28"/>
    </sheetView>
  </sheetViews>
  <sheetFormatPr defaultRowHeight="16.5" x14ac:dyDescent="0.3"/>
  <cols>
    <col min="1" max="1" width="43.5703125" style="130" customWidth="1"/>
    <col min="2" max="2" width="14.140625" style="130" customWidth="1"/>
    <col min="3" max="3" width="10.85546875" style="130" customWidth="1"/>
    <col min="4" max="4" width="13" style="130" customWidth="1"/>
    <col min="5" max="6" width="10.140625" style="130" bestFit="1" customWidth="1"/>
    <col min="7" max="7" width="11.5703125" style="130" bestFit="1" customWidth="1"/>
    <col min="8" max="8" width="14.28515625" style="130" customWidth="1"/>
    <col min="9" max="9" width="12.85546875" style="130" customWidth="1"/>
    <col min="10" max="10" width="18.140625" style="130" customWidth="1"/>
    <col min="11" max="11" width="9.28515625" style="130" bestFit="1" customWidth="1"/>
    <col min="12" max="12" width="13.42578125" style="130" bestFit="1" customWidth="1"/>
    <col min="13" max="13" width="14.140625" style="130" customWidth="1"/>
    <col min="14" max="16" width="12.7109375" style="130" customWidth="1"/>
    <col min="17" max="256" width="9.140625" style="130"/>
    <col min="257" max="257" width="36.28515625" style="130" customWidth="1"/>
    <col min="258" max="258" width="10.5703125" style="130" customWidth="1"/>
    <col min="259" max="259" width="10.85546875" style="130" customWidth="1"/>
    <col min="260" max="260" width="13" style="130" customWidth="1"/>
    <col min="261" max="262" width="10.140625" style="130" bestFit="1" customWidth="1"/>
    <col min="263" max="263" width="11.5703125" style="130" bestFit="1" customWidth="1"/>
    <col min="264" max="264" width="14.28515625" style="130" customWidth="1"/>
    <col min="265" max="265" width="12.85546875" style="130" customWidth="1"/>
    <col min="266" max="266" width="13.85546875" style="130" customWidth="1"/>
    <col min="267" max="267" width="9.28515625" style="130" bestFit="1" customWidth="1"/>
    <col min="268" max="268" width="9.7109375" style="130" bestFit="1" customWidth="1"/>
    <col min="269" max="269" width="10.7109375" style="130" bestFit="1" customWidth="1"/>
    <col min="270" max="272" width="9.28515625" style="130" bestFit="1" customWidth="1"/>
    <col min="273" max="512" width="9.140625" style="130"/>
    <col min="513" max="513" width="36.28515625" style="130" customWidth="1"/>
    <col min="514" max="514" width="10.5703125" style="130" customWidth="1"/>
    <col min="515" max="515" width="10.85546875" style="130" customWidth="1"/>
    <col min="516" max="516" width="13" style="130" customWidth="1"/>
    <col min="517" max="518" width="10.140625" style="130" bestFit="1" customWidth="1"/>
    <col min="519" max="519" width="11.5703125" style="130" bestFit="1" customWidth="1"/>
    <col min="520" max="520" width="14.28515625" style="130" customWidth="1"/>
    <col min="521" max="521" width="12.85546875" style="130" customWidth="1"/>
    <col min="522" max="522" width="13.85546875" style="130" customWidth="1"/>
    <col min="523" max="523" width="9.28515625" style="130" bestFit="1" customWidth="1"/>
    <col min="524" max="524" width="9.7109375" style="130" bestFit="1" customWidth="1"/>
    <col min="525" max="525" width="10.7109375" style="130" bestFit="1" customWidth="1"/>
    <col min="526" max="528" width="9.28515625" style="130" bestFit="1" customWidth="1"/>
    <col min="529" max="768" width="9.140625" style="130"/>
    <col min="769" max="769" width="36.28515625" style="130" customWidth="1"/>
    <col min="770" max="770" width="10.5703125" style="130" customWidth="1"/>
    <col min="771" max="771" width="10.85546875" style="130" customWidth="1"/>
    <col min="772" max="772" width="13" style="130" customWidth="1"/>
    <col min="773" max="774" width="10.140625" style="130" bestFit="1" customWidth="1"/>
    <col min="775" max="775" width="11.5703125" style="130" bestFit="1" customWidth="1"/>
    <col min="776" max="776" width="14.28515625" style="130" customWidth="1"/>
    <col min="777" max="777" width="12.85546875" style="130" customWidth="1"/>
    <col min="778" max="778" width="13.85546875" style="130" customWidth="1"/>
    <col min="779" max="779" width="9.28515625" style="130" bestFit="1" customWidth="1"/>
    <col min="780" max="780" width="9.7109375" style="130" bestFit="1" customWidth="1"/>
    <col min="781" max="781" width="10.7109375" style="130" bestFit="1" customWidth="1"/>
    <col min="782" max="784" width="9.28515625" style="130" bestFit="1" customWidth="1"/>
    <col min="785" max="1024" width="9.140625" style="130"/>
    <col min="1025" max="1025" width="36.28515625" style="130" customWidth="1"/>
    <col min="1026" max="1026" width="10.5703125" style="130" customWidth="1"/>
    <col min="1027" max="1027" width="10.85546875" style="130" customWidth="1"/>
    <col min="1028" max="1028" width="13" style="130" customWidth="1"/>
    <col min="1029" max="1030" width="10.140625" style="130" bestFit="1" customWidth="1"/>
    <col min="1031" max="1031" width="11.5703125" style="130" bestFit="1" customWidth="1"/>
    <col min="1032" max="1032" width="14.28515625" style="130" customWidth="1"/>
    <col min="1033" max="1033" width="12.85546875" style="130" customWidth="1"/>
    <col min="1034" max="1034" width="13.85546875" style="130" customWidth="1"/>
    <col min="1035" max="1035" width="9.28515625" style="130" bestFit="1" customWidth="1"/>
    <col min="1036" max="1036" width="9.7109375" style="130" bestFit="1" customWidth="1"/>
    <col min="1037" max="1037" width="10.7109375" style="130" bestFit="1" customWidth="1"/>
    <col min="1038" max="1040" width="9.28515625" style="130" bestFit="1" customWidth="1"/>
    <col min="1041" max="1280" width="9.140625" style="130"/>
    <col min="1281" max="1281" width="36.28515625" style="130" customWidth="1"/>
    <col min="1282" max="1282" width="10.5703125" style="130" customWidth="1"/>
    <col min="1283" max="1283" width="10.85546875" style="130" customWidth="1"/>
    <col min="1284" max="1284" width="13" style="130" customWidth="1"/>
    <col min="1285" max="1286" width="10.140625" style="130" bestFit="1" customWidth="1"/>
    <col min="1287" max="1287" width="11.5703125" style="130" bestFit="1" customWidth="1"/>
    <col min="1288" max="1288" width="14.28515625" style="130" customWidth="1"/>
    <col min="1289" max="1289" width="12.85546875" style="130" customWidth="1"/>
    <col min="1290" max="1290" width="13.85546875" style="130" customWidth="1"/>
    <col min="1291" max="1291" width="9.28515625" style="130" bestFit="1" customWidth="1"/>
    <col min="1292" max="1292" width="9.7109375" style="130" bestFit="1" customWidth="1"/>
    <col min="1293" max="1293" width="10.7109375" style="130" bestFit="1" customWidth="1"/>
    <col min="1294" max="1296" width="9.28515625" style="130" bestFit="1" customWidth="1"/>
    <col min="1297" max="1536" width="9.140625" style="130"/>
    <col min="1537" max="1537" width="36.28515625" style="130" customWidth="1"/>
    <col min="1538" max="1538" width="10.5703125" style="130" customWidth="1"/>
    <col min="1539" max="1539" width="10.85546875" style="130" customWidth="1"/>
    <col min="1540" max="1540" width="13" style="130" customWidth="1"/>
    <col min="1541" max="1542" width="10.140625" style="130" bestFit="1" customWidth="1"/>
    <col min="1543" max="1543" width="11.5703125" style="130" bestFit="1" customWidth="1"/>
    <col min="1544" max="1544" width="14.28515625" style="130" customWidth="1"/>
    <col min="1545" max="1545" width="12.85546875" style="130" customWidth="1"/>
    <col min="1546" max="1546" width="13.85546875" style="130" customWidth="1"/>
    <col min="1547" max="1547" width="9.28515625" style="130" bestFit="1" customWidth="1"/>
    <col min="1548" max="1548" width="9.7109375" style="130" bestFit="1" customWidth="1"/>
    <col min="1549" max="1549" width="10.7109375" style="130" bestFit="1" customWidth="1"/>
    <col min="1550" max="1552" width="9.28515625" style="130" bestFit="1" customWidth="1"/>
    <col min="1553" max="1792" width="9.140625" style="130"/>
    <col min="1793" max="1793" width="36.28515625" style="130" customWidth="1"/>
    <col min="1794" max="1794" width="10.5703125" style="130" customWidth="1"/>
    <col min="1795" max="1795" width="10.85546875" style="130" customWidth="1"/>
    <col min="1796" max="1796" width="13" style="130" customWidth="1"/>
    <col min="1797" max="1798" width="10.140625" style="130" bestFit="1" customWidth="1"/>
    <col min="1799" max="1799" width="11.5703125" style="130" bestFit="1" customWidth="1"/>
    <col min="1800" max="1800" width="14.28515625" style="130" customWidth="1"/>
    <col min="1801" max="1801" width="12.85546875" style="130" customWidth="1"/>
    <col min="1802" max="1802" width="13.85546875" style="130" customWidth="1"/>
    <col min="1803" max="1803" width="9.28515625" style="130" bestFit="1" customWidth="1"/>
    <col min="1804" max="1804" width="9.7109375" style="130" bestFit="1" customWidth="1"/>
    <col min="1805" max="1805" width="10.7109375" style="130" bestFit="1" customWidth="1"/>
    <col min="1806" max="1808" width="9.28515625" style="130" bestFit="1" customWidth="1"/>
    <col min="1809" max="2048" width="9.140625" style="130"/>
    <col min="2049" max="2049" width="36.28515625" style="130" customWidth="1"/>
    <col min="2050" max="2050" width="10.5703125" style="130" customWidth="1"/>
    <col min="2051" max="2051" width="10.85546875" style="130" customWidth="1"/>
    <col min="2052" max="2052" width="13" style="130" customWidth="1"/>
    <col min="2053" max="2054" width="10.140625" style="130" bestFit="1" customWidth="1"/>
    <col min="2055" max="2055" width="11.5703125" style="130" bestFit="1" customWidth="1"/>
    <col min="2056" max="2056" width="14.28515625" style="130" customWidth="1"/>
    <col min="2057" max="2057" width="12.85546875" style="130" customWidth="1"/>
    <col min="2058" max="2058" width="13.85546875" style="130" customWidth="1"/>
    <col min="2059" max="2059" width="9.28515625" style="130" bestFit="1" customWidth="1"/>
    <col min="2060" max="2060" width="9.7109375" style="130" bestFit="1" customWidth="1"/>
    <col min="2061" max="2061" width="10.7109375" style="130" bestFit="1" customWidth="1"/>
    <col min="2062" max="2064" width="9.28515625" style="130" bestFit="1" customWidth="1"/>
    <col min="2065" max="2304" width="9.140625" style="130"/>
    <col min="2305" max="2305" width="36.28515625" style="130" customWidth="1"/>
    <col min="2306" max="2306" width="10.5703125" style="130" customWidth="1"/>
    <col min="2307" max="2307" width="10.85546875" style="130" customWidth="1"/>
    <col min="2308" max="2308" width="13" style="130" customWidth="1"/>
    <col min="2309" max="2310" width="10.140625" style="130" bestFit="1" customWidth="1"/>
    <col min="2311" max="2311" width="11.5703125" style="130" bestFit="1" customWidth="1"/>
    <col min="2312" max="2312" width="14.28515625" style="130" customWidth="1"/>
    <col min="2313" max="2313" width="12.85546875" style="130" customWidth="1"/>
    <col min="2314" max="2314" width="13.85546875" style="130" customWidth="1"/>
    <col min="2315" max="2315" width="9.28515625" style="130" bestFit="1" customWidth="1"/>
    <col min="2316" max="2316" width="9.7109375" style="130" bestFit="1" customWidth="1"/>
    <col min="2317" max="2317" width="10.7109375" style="130" bestFit="1" customWidth="1"/>
    <col min="2318" max="2320" width="9.28515625" style="130" bestFit="1" customWidth="1"/>
    <col min="2321" max="2560" width="9.140625" style="130"/>
    <col min="2561" max="2561" width="36.28515625" style="130" customWidth="1"/>
    <col min="2562" max="2562" width="10.5703125" style="130" customWidth="1"/>
    <col min="2563" max="2563" width="10.85546875" style="130" customWidth="1"/>
    <col min="2564" max="2564" width="13" style="130" customWidth="1"/>
    <col min="2565" max="2566" width="10.140625" style="130" bestFit="1" customWidth="1"/>
    <col min="2567" max="2567" width="11.5703125" style="130" bestFit="1" customWidth="1"/>
    <col min="2568" max="2568" width="14.28515625" style="130" customWidth="1"/>
    <col min="2569" max="2569" width="12.85546875" style="130" customWidth="1"/>
    <col min="2570" max="2570" width="13.85546875" style="130" customWidth="1"/>
    <col min="2571" max="2571" width="9.28515625" style="130" bestFit="1" customWidth="1"/>
    <col min="2572" max="2572" width="9.7109375" style="130" bestFit="1" customWidth="1"/>
    <col min="2573" max="2573" width="10.7109375" style="130" bestFit="1" customWidth="1"/>
    <col min="2574" max="2576" width="9.28515625" style="130" bestFit="1" customWidth="1"/>
    <col min="2577" max="2816" width="9.140625" style="130"/>
    <col min="2817" max="2817" width="36.28515625" style="130" customWidth="1"/>
    <col min="2818" max="2818" width="10.5703125" style="130" customWidth="1"/>
    <col min="2819" max="2819" width="10.85546875" style="130" customWidth="1"/>
    <col min="2820" max="2820" width="13" style="130" customWidth="1"/>
    <col min="2821" max="2822" width="10.140625" style="130" bestFit="1" customWidth="1"/>
    <col min="2823" max="2823" width="11.5703125" style="130" bestFit="1" customWidth="1"/>
    <col min="2824" max="2824" width="14.28515625" style="130" customWidth="1"/>
    <col min="2825" max="2825" width="12.85546875" style="130" customWidth="1"/>
    <col min="2826" max="2826" width="13.85546875" style="130" customWidth="1"/>
    <col min="2827" max="2827" width="9.28515625" style="130" bestFit="1" customWidth="1"/>
    <col min="2828" max="2828" width="9.7109375" style="130" bestFit="1" customWidth="1"/>
    <col min="2829" max="2829" width="10.7109375" style="130" bestFit="1" customWidth="1"/>
    <col min="2830" max="2832" width="9.28515625" style="130" bestFit="1" customWidth="1"/>
    <col min="2833" max="3072" width="9.140625" style="130"/>
    <col min="3073" max="3073" width="36.28515625" style="130" customWidth="1"/>
    <col min="3074" max="3074" width="10.5703125" style="130" customWidth="1"/>
    <col min="3075" max="3075" width="10.85546875" style="130" customWidth="1"/>
    <col min="3076" max="3076" width="13" style="130" customWidth="1"/>
    <col min="3077" max="3078" width="10.140625" style="130" bestFit="1" customWidth="1"/>
    <col min="3079" max="3079" width="11.5703125" style="130" bestFit="1" customWidth="1"/>
    <col min="3080" max="3080" width="14.28515625" style="130" customWidth="1"/>
    <col min="3081" max="3081" width="12.85546875" style="130" customWidth="1"/>
    <col min="3082" max="3082" width="13.85546875" style="130" customWidth="1"/>
    <col min="3083" max="3083" width="9.28515625" style="130" bestFit="1" customWidth="1"/>
    <col min="3084" max="3084" width="9.7109375" style="130" bestFit="1" customWidth="1"/>
    <col min="3085" max="3085" width="10.7109375" style="130" bestFit="1" customWidth="1"/>
    <col min="3086" max="3088" width="9.28515625" style="130" bestFit="1" customWidth="1"/>
    <col min="3089" max="3328" width="9.140625" style="130"/>
    <col min="3329" max="3329" width="36.28515625" style="130" customWidth="1"/>
    <col min="3330" max="3330" width="10.5703125" style="130" customWidth="1"/>
    <col min="3331" max="3331" width="10.85546875" style="130" customWidth="1"/>
    <col min="3332" max="3332" width="13" style="130" customWidth="1"/>
    <col min="3333" max="3334" width="10.140625" style="130" bestFit="1" customWidth="1"/>
    <col min="3335" max="3335" width="11.5703125" style="130" bestFit="1" customWidth="1"/>
    <col min="3336" max="3336" width="14.28515625" style="130" customWidth="1"/>
    <col min="3337" max="3337" width="12.85546875" style="130" customWidth="1"/>
    <col min="3338" max="3338" width="13.85546875" style="130" customWidth="1"/>
    <col min="3339" max="3339" width="9.28515625" style="130" bestFit="1" customWidth="1"/>
    <col min="3340" max="3340" width="9.7109375" style="130" bestFit="1" customWidth="1"/>
    <col min="3341" max="3341" width="10.7109375" style="130" bestFit="1" customWidth="1"/>
    <col min="3342" max="3344" width="9.28515625" style="130" bestFit="1" customWidth="1"/>
    <col min="3345" max="3584" width="9.140625" style="130"/>
    <col min="3585" max="3585" width="36.28515625" style="130" customWidth="1"/>
    <col min="3586" max="3586" width="10.5703125" style="130" customWidth="1"/>
    <col min="3587" max="3587" width="10.85546875" style="130" customWidth="1"/>
    <col min="3588" max="3588" width="13" style="130" customWidth="1"/>
    <col min="3589" max="3590" width="10.140625" style="130" bestFit="1" customWidth="1"/>
    <col min="3591" max="3591" width="11.5703125" style="130" bestFit="1" customWidth="1"/>
    <col min="3592" max="3592" width="14.28515625" style="130" customWidth="1"/>
    <col min="3593" max="3593" width="12.85546875" style="130" customWidth="1"/>
    <col min="3594" max="3594" width="13.85546875" style="130" customWidth="1"/>
    <col min="3595" max="3595" width="9.28515625" style="130" bestFit="1" customWidth="1"/>
    <col min="3596" max="3596" width="9.7109375" style="130" bestFit="1" customWidth="1"/>
    <col min="3597" max="3597" width="10.7109375" style="130" bestFit="1" customWidth="1"/>
    <col min="3598" max="3600" width="9.28515625" style="130" bestFit="1" customWidth="1"/>
    <col min="3601" max="3840" width="9.140625" style="130"/>
    <col min="3841" max="3841" width="36.28515625" style="130" customWidth="1"/>
    <col min="3842" max="3842" width="10.5703125" style="130" customWidth="1"/>
    <col min="3843" max="3843" width="10.85546875" style="130" customWidth="1"/>
    <col min="3844" max="3844" width="13" style="130" customWidth="1"/>
    <col min="3845" max="3846" width="10.140625" style="130" bestFit="1" customWidth="1"/>
    <col min="3847" max="3847" width="11.5703125" style="130" bestFit="1" customWidth="1"/>
    <col min="3848" max="3848" width="14.28515625" style="130" customWidth="1"/>
    <col min="3849" max="3849" width="12.85546875" style="130" customWidth="1"/>
    <col min="3850" max="3850" width="13.85546875" style="130" customWidth="1"/>
    <col min="3851" max="3851" width="9.28515625" style="130" bestFit="1" customWidth="1"/>
    <col min="3852" max="3852" width="9.7109375" style="130" bestFit="1" customWidth="1"/>
    <col min="3853" max="3853" width="10.7109375" style="130" bestFit="1" customWidth="1"/>
    <col min="3854" max="3856" width="9.28515625" style="130" bestFit="1" customWidth="1"/>
    <col min="3857" max="4096" width="9.140625" style="130"/>
    <col min="4097" max="4097" width="36.28515625" style="130" customWidth="1"/>
    <col min="4098" max="4098" width="10.5703125" style="130" customWidth="1"/>
    <col min="4099" max="4099" width="10.85546875" style="130" customWidth="1"/>
    <col min="4100" max="4100" width="13" style="130" customWidth="1"/>
    <col min="4101" max="4102" width="10.140625" style="130" bestFit="1" customWidth="1"/>
    <col min="4103" max="4103" width="11.5703125" style="130" bestFit="1" customWidth="1"/>
    <col min="4104" max="4104" width="14.28515625" style="130" customWidth="1"/>
    <col min="4105" max="4105" width="12.85546875" style="130" customWidth="1"/>
    <col min="4106" max="4106" width="13.85546875" style="130" customWidth="1"/>
    <col min="4107" max="4107" width="9.28515625" style="130" bestFit="1" customWidth="1"/>
    <col min="4108" max="4108" width="9.7109375" style="130" bestFit="1" customWidth="1"/>
    <col min="4109" max="4109" width="10.7109375" style="130" bestFit="1" customWidth="1"/>
    <col min="4110" max="4112" width="9.28515625" style="130" bestFit="1" customWidth="1"/>
    <col min="4113" max="4352" width="9.140625" style="130"/>
    <col min="4353" max="4353" width="36.28515625" style="130" customWidth="1"/>
    <col min="4354" max="4354" width="10.5703125" style="130" customWidth="1"/>
    <col min="4355" max="4355" width="10.85546875" style="130" customWidth="1"/>
    <col min="4356" max="4356" width="13" style="130" customWidth="1"/>
    <col min="4357" max="4358" width="10.140625" style="130" bestFit="1" customWidth="1"/>
    <col min="4359" max="4359" width="11.5703125" style="130" bestFit="1" customWidth="1"/>
    <col min="4360" max="4360" width="14.28515625" style="130" customWidth="1"/>
    <col min="4361" max="4361" width="12.85546875" style="130" customWidth="1"/>
    <col min="4362" max="4362" width="13.85546875" style="130" customWidth="1"/>
    <col min="4363" max="4363" width="9.28515625" style="130" bestFit="1" customWidth="1"/>
    <col min="4364" max="4364" width="9.7109375" style="130" bestFit="1" customWidth="1"/>
    <col min="4365" max="4365" width="10.7109375" style="130" bestFit="1" customWidth="1"/>
    <col min="4366" max="4368" width="9.28515625" style="130" bestFit="1" customWidth="1"/>
    <col min="4369" max="4608" width="9.140625" style="130"/>
    <col min="4609" max="4609" width="36.28515625" style="130" customWidth="1"/>
    <col min="4610" max="4610" width="10.5703125" style="130" customWidth="1"/>
    <col min="4611" max="4611" width="10.85546875" style="130" customWidth="1"/>
    <col min="4612" max="4612" width="13" style="130" customWidth="1"/>
    <col min="4613" max="4614" width="10.140625" style="130" bestFit="1" customWidth="1"/>
    <col min="4615" max="4615" width="11.5703125" style="130" bestFit="1" customWidth="1"/>
    <col min="4616" max="4616" width="14.28515625" style="130" customWidth="1"/>
    <col min="4617" max="4617" width="12.85546875" style="130" customWidth="1"/>
    <col min="4618" max="4618" width="13.85546875" style="130" customWidth="1"/>
    <col min="4619" max="4619" width="9.28515625" style="130" bestFit="1" customWidth="1"/>
    <col min="4620" max="4620" width="9.7109375" style="130" bestFit="1" customWidth="1"/>
    <col min="4621" max="4621" width="10.7109375" style="130" bestFit="1" customWidth="1"/>
    <col min="4622" max="4624" width="9.28515625" style="130" bestFit="1" customWidth="1"/>
    <col min="4625" max="4864" width="9.140625" style="130"/>
    <col min="4865" max="4865" width="36.28515625" style="130" customWidth="1"/>
    <col min="4866" max="4866" width="10.5703125" style="130" customWidth="1"/>
    <col min="4867" max="4867" width="10.85546875" style="130" customWidth="1"/>
    <col min="4868" max="4868" width="13" style="130" customWidth="1"/>
    <col min="4869" max="4870" width="10.140625" style="130" bestFit="1" customWidth="1"/>
    <col min="4871" max="4871" width="11.5703125" style="130" bestFit="1" customWidth="1"/>
    <col min="4872" max="4872" width="14.28515625" style="130" customWidth="1"/>
    <col min="4873" max="4873" width="12.85546875" style="130" customWidth="1"/>
    <col min="4874" max="4874" width="13.85546875" style="130" customWidth="1"/>
    <col min="4875" max="4875" width="9.28515625" style="130" bestFit="1" customWidth="1"/>
    <col min="4876" max="4876" width="9.7109375" style="130" bestFit="1" customWidth="1"/>
    <col min="4877" max="4877" width="10.7109375" style="130" bestFit="1" customWidth="1"/>
    <col min="4878" max="4880" width="9.28515625" style="130" bestFit="1" customWidth="1"/>
    <col min="4881" max="5120" width="9.140625" style="130"/>
    <col min="5121" max="5121" width="36.28515625" style="130" customWidth="1"/>
    <col min="5122" max="5122" width="10.5703125" style="130" customWidth="1"/>
    <col min="5123" max="5123" width="10.85546875" style="130" customWidth="1"/>
    <col min="5124" max="5124" width="13" style="130" customWidth="1"/>
    <col min="5125" max="5126" width="10.140625" style="130" bestFit="1" customWidth="1"/>
    <col min="5127" max="5127" width="11.5703125" style="130" bestFit="1" customWidth="1"/>
    <col min="5128" max="5128" width="14.28515625" style="130" customWidth="1"/>
    <col min="5129" max="5129" width="12.85546875" style="130" customWidth="1"/>
    <col min="5130" max="5130" width="13.85546875" style="130" customWidth="1"/>
    <col min="5131" max="5131" width="9.28515625" style="130" bestFit="1" customWidth="1"/>
    <col min="5132" max="5132" width="9.7109375" style="130" bestFit="1" customWidth="1"/>
    <col min="5133" max="5133" width="10.7109375" style="130" bestFit="1" customWidth="1"/>
    <col min="5134" max="5136" width="9.28515625" style="130" bestFit="1" customWidth="1"/>
    <col min="5137" max="5376" width="9.140625" style="130"/>
    <col min="5377" max="5377" width="36.28515625" style="130" customWidth="1"/>
    <col min="5378" max="5378" width="10.5703125" style="130" customWidth="1"/>
    <col min="5379" max="5379" width="10.85546875" style="130" customWidth="1"/>
    <col min="5380" max="5380" width="13" style="130" customWidth="1"/>
    <col min="5381" max="5382" width="10.140625" style="130" bestFit="1" customWidth="1"/>
    <col min="5383" max="5383" width="11.5703125" style="130" bestFit="1" customWidth="1"/>
    <col min="5384" max="5384" width="14.28515625" style="130" customWidth="1"/>
    <col min="5385" max="5385" width="12.85546875" style="130" customWidth="1"/>
    <col min="5386" max="5386" width="13.85546875" style="130" customWidth="1"/>
    <col min="5387" max="5387" width="9.28515625" style="130" bestFit="1" customWidth="1"/>
    <col min="5388" max="5388" width="9.7109375" style="130" bestFit="1" customWidth="1"/>
    <col min="5389" max="5389" width="10.7109375" style="130" bestFit="1" customWidth="1"/>
    <col min="5390" max="5392" width="9.28515625" style="130" bestFit="1" customWidth="1"/>
    <col min="5393" max="5632" width="9.140625" style="130"/>
    <col min="5633" max="5633" width="36.28515625" style="130" customWidth="1"/>
    <col min="5634" max="5634" width="10.5703125" style="130" customWidth="1"/>
    <col min="5635" max="5635" width="10.85546875" style="130" customWidth="1"/>
    <col min="5636" max="5636" width="13" style="130" customWidth="1"/>
    <col min="5637" max="5638" width="10.140625" style="130" bestFit="1" customWidth="1"/>
    <col min="5639" max="5639" width="11.5703125" style="130" bestFit="1" customWidth="1"/>
    <col min="5640" max="5640" width="14.28515625" style="130" customWidth="1"/>
    <col min="5641" max="5641" width="12.85546875" style="130" customWidth="1"/>
    <col min="5642" max="5642" width="13.85546875" style="130" customWidth="1"/>
    <col min="5643" max="5643" width="9.28515625" style="130" bestFit="1" customWidth="1"/>
    <col min="5644" max="5644" width="9.7109375" style="130" bestFit="1" customWidth="1"/>
    <col min="5645" max="5645" width="10.7109375" style="130" bestFit="1" customWidth="1"/>
    <col min="5646" max="5648" width="9.28515625" style="130" bestFit="1" customWidth="1"/>
    <col min="5649" max="5888" width="9.140625" style="130"/>
    <col min="5889" max="5889" width="36.28515625" style="130" customWidth="1"/>
    <col min="5890" max="5890" width="10.5703125" style="130" customWidth="1"/>
    <col min="5891" max="5891" width="10.85546875" style="130" customWidth="1"/>
    <col min="5892" max="5892" width="13" style="130" customWidth="1"/>
    <col min="5893" max="5894" width="10.140625" style="130" bestFit="1" customWidth="1"/>
    <col min="5895" max="5895" width="11.5703125" style="130" bestFit="1" customWidth="1"/>
    <col min="5896" max="5896" width="14.28515625" style="130" customWidth="1"/>
    <col min="5897" max="5897" width="12.85546875" style="130" customWidth="1"/>
    <col min="5898" max="5898" width="13.85546875" style="130" customWidth="1"/>
    <col min="5899" max="5899" width="9.28515625" style="130" bestFit="1" customWidth="1"/>
    <col min="5900" max="5900" width="9.7109375" style="130" bestFit="1" customWidth="1"/>
    <col min="5901" max="5901" width="10.7109375" style="130" bestFit="1" customWidth="1"/>
    <col min="5902" max="5904" width="9.28515625" style="130" bestFit="1" customWidth="1"/>
    <col min="5905" max="6144" width="9.140625" style="130"/>
    <col min="6145" max="6145" width="36.28515625" style="130" customWidth="1"/>
    <col min="6146" max="6146" width="10.5703125" style="130" customWidth="1"/>
    <col min="6147" max="6147" width="10.85546875" style="130" customWidth="1"/>
    <col min="6148" max="6148" width="13" style="130" customWidth="1"/>
    <col min="6149" max="6150" width="10.140625" style="130" bestFit="1" customWidth="1"/>
    <col min="6151" max="6151" width="11.5703125" style="130" bestFit="1" customWidth="1"/>
    <col min="6152" max="6152" width="14.28515625" style="130" customWidth="1"/>
    <col min="6153" max="6153" width="12.85546875" style="130" customWidth="1"/>
    <col min="6154" max="6154" width="13.85546875" style="130" customWidth="1"/>
    <col min="6155" max="6155" width="9.28515625" style="130" bestFit="1" customWidth="1"/>
    <col min="6156" max="6156" width="9.7109375" style="130" bestFit="1" customWidth="1"/>
    <col min="6157" max="6157" width="10.7109375" style="130" bestFit="1" customWidth="1"/>
    <col min="6158" max="6160" width="9.28515625" style="130" bestFit="1" customWidth="1"/>
    <col min="6161" max="6400" width="9.140625" style="130"/>
    <col min="6401" max="6401" width="36.28515625" style="130" customWidth="1"/>
    <col min="6402" max="6402" width="10.5703125" style="130" customWidth="1"/>
    <col min="6403" max="6403" width="10.85546875" style="130" customWidth="1"/>
    <col min="6404" max="6404" width="13" style="130" customWidth="1"/>
    <col min="6405" max="6406" width="10.140625" style="130" bestFit="1" customWidth="1"/>
    <col min="6407" max="6407" width="11.5703125" style="130" bestFit="1" customWidth="1"/>
    <col min="6408" max="6408" width="14.28515625" style="130" customWidth="1"/>
    <col min="6409" max="6409" width="12.85546875" style="130" customWidth="1"/>
    <col min="6410" max="6410" width="13.85546875" style="130" customWidth="1"/>
    <col min="6411" max="6411" width="9.28515625" style="130" bestFit="1" customWidth="1"/>
    <col min="6412" max="6412" width="9.7109375" style="130" bestFit="1" customWidth="1"/>
    <col min="6413" max="6413" width="10.7109375" style="130" bestFit="1" customWidth="1"/>
    <col min="6414" max="6416" width="9.28515625" style="130" bestFit="1" customWidth="1"/>
    <col min="6417" max="6656" width="9.140625" style="130"/>
    <col min="6657" max="6657" width="36.28515625" style="130" customWidth="1"/>
    <col min="6658" max="6658" width="10.5703125" style="130" customWidth="1"/>
    <col min="6659" max="6659" width="10.85546875" style="130" customWidth="1"/>
    <col min="6660" max="6660" width="13" style="130" customWidth="1"/>
    <col min="6661" max="6662" width="10.140625" style="130" bestFit="1" customWidth="1"/>
    <col min="6663" max="6663" width="11.5703125" style="130" bestFit="1" customWidth="1"/>
    <col min="6664" max="6664" width="14.28515625" style="130" customWidth="1"/>
    <col min="6665" max="6665" width="12.85546875" style="130" customWidth="1"/>
    <col min="6666" max="6666" width="13.85546875" style="130" customWidth="1"/>
    <col min="6667" max="6667" width="9.28515625" style="130" bestFit="1" customWidth="1"/>
    <col min="6668" max="6668" width="9.7109375" style="130" bestFit="1" customWidth="1"/>
    <col min="6669" max="6669" width="10.7109375" style="130" bestFit="1" customWidth="1"/>
    <col min="6670" max="6672" width="9.28515625" style="130" bestFit="1" customWidth="1"/>
    <col min="6673" max="6912" width="9.140625" style="130"/>
    <col min="6913" max="6913" width="36.28515625" style="130" customWidth="1"/>
    <col min="6914" max="6914" width="10.5703125" style="130" customWidth="1"/>
    <col min="6915" max="6915" width="10.85546875" style="130" customWidth="1"/>
    <col min="6916" max="6916" width="13" style="130" customWidth="1"/>
    <col min="6917" max="6918" width="10.140625" style="130" bestFit="1" customWidth="1"/>
    <col min="6919" max="6919" width="11.5703125" style="130" bestFit="1" customWidth="1"/>
    <col min="6920" max="6920" width="14.28515625" style="130" customWidth="1"/>
    <col min="6921" max="6921" width="12.85546875" style="130" customWidth="1"/>
    <col min="6922" max="6922" width="13.85546875" style="130" customWidth="1"/>
    <col min="6923" max="6923" width="9.28515625" style="130" bestFit="1" customWidth="1"/>
    <col min="6924" max="6924" width="9.7109375" style="130" bestFit="1" customWidth="1"/>
    <col min="6925" max="6925" width="10.7109375" style="130" bestFit="1" customWidth="1"/>
    <col min="6926" max="6928" width="9.28515625" style="130" bestFit="1" customWidth="1"/>
    <col min="6929" max="7168" width="9.140625" style="130"/>
    <col min="7169" max="7169" width="36.28515625" style="130" customWidth="1"/>
    <col min="7170" max="7170" width="10.5703125" style="130" customWidth="1"/>
    <col min="7171" max="7171" width="10.85546875" style="130" customWidth="1"/>
    <col min="7172" max="7172" width="13" style="130" customWidth="1"/>
    <col min="7173" max="7174" width="10.140625" style="130" bestFit="1" customWidth="1"/>
    <col min="7175" max="7175" width="11.5703125" style="130" bestFit="1" customWidth="1"/>
    <col min="7176" max="7176" width="14.28515625" style="130" customWidth="1"/>
    <col min="7177" max="7177" width="12.85546875" style="130" customWidth="1"/>
    <col min="7178" max="7178" width="13.85546875" style="130" customWidth="1"/>
    <col min="7179" max="7179" width="9.28515625" style="130" bestFit="1" customWidth="1"/>
    <col min="7180" max="7180" width="9.7109375" style="130" bestFit="1" customWidth="1"/>
    <col min="7181" max="7181" width="10.7109375" style="130" bestFit="1" customWidth="1"/>
    <col min="7182" max="7184" width="9.28515625" style="130" bestFit="1" customWidth="1"/>
    <col min="7185" max="7424" width="9.140625" style="130"/>
    <col min="7425" max="7425" width="36.28515625" style="130" customWidth="1"/>
    <col min="7426" max="7426" width="10.5703125" style="130" customWidth="1"/>
    <col min="7427" max="7427" width="10.85546875" style="130" customWidth="1"/>
    <col min="7428" max="7428" width="13" style="130" customWidth="1"/>
    <col min="7429" max="7430" width="10.140625" style="130" bestFit="1" customWidth="1"/>
    <col min="7431" max="7431" width="11.5703125" style="130" bestFit="1" customWidth="1"/>
    <col min="7432" max="7432" width="14.28515625" style="130" customWidth="1"/>
    <col min="7433" max="7433" width="12.85546875" style="130" customWidth="1"/>
    <col min="7434" max="7434" width="13.85546875" style="130" customWidth="1"/>
    <col min="7435" max="7435" width="9.28515625" style="130" bestFit="1" customWidth="1"/>
    <col min="7436" max="7436" width="9.7109375" style="130" bestFit="1" customWidth="1"/>
    <col min="7437" max="7437" width="10.7109375" style="130" bestFit="1" customWidth="1"/>
    <col min="7438" max="7440" width="9.28515625" style="130" bestFit="1" customWidth="1"/>
    <col min="7441" max="7680" width="9.140625" style="130"/>
    <col min="7681" max="7681" width="36.28515625" style="130" customWidth="1"/>
    <col min="7682" max="7682" width="10.5703125" style="130" customWidth="1"/>
    <col min="7683" max="7683" width="10.85546875" style="130" customWidth="1"/>
    <col min="7684" max="7684" width="13" style="130" customWidth="1"/>
    <col min="7685" max="7686" width="10.140625" style="130" bestFit="1" customWidth="1"/>
    <col min="7687" max="7687" width="11.5703125" style="130" bestFit="1" customWidth="1"/>
    <col min="7688" max="7688" width="14.28515625" style="130" customWidth="1"/>
    <col min="7689" max="7689" width="12.85546875" style="130" customWidth="1"/>
    <col min="7690" max="7690" width="13.85546875" style="130" customWidth="1"/>
    <col min="7691" max="7691" width="9.28515625" style="130" bestFit="1" customWidth="1"/>
    <col min="7692" max="7692" width="9.7109375" style="130" bestFit="1" customWidth="1"/>
    <col min="7693" max="7693" width="10.7109375" style="130" bestFit="1" customWidth="1"/>
    <col min="7694" max="7696" width="9.28515625" style="130" bestFit="1" customWidth="1"/>
    <col min="7697" max="7936" width="9.140625" style="130"/>
    <col min="7937" max="7937" width="36.28515625" style="130" customWidth="1"/>
    <col min="7938" max="7938" width="10.5703125" style="130" customWidth="1"/>
    <col min="7939" max="7939" width="10.85546875" style="130" customWidth="1"/>
    <col min="7940" max="7940" width="13" style="130" customWidth="1"/>
    <col min="7941" max="7942" width="10.140625" style="130" bestFit="1" customWidth="1"/>
    <col min="7943" max="7943" width="11.5703125" style="130" bestFit="1" customWidth="1"/>
    <col min="7944" max="7944" width="14.28515625" style="130" customWidth="1"/>
    <col min="7945" max="7945" width="12.85546875" style="130" customWidth="1"/>
    <col min="7946" max="7946" width="13.85546875" style="130" customWidth="1"/>
    <col min="7947" max="7947" width="9.28515625" style="130" bestFit="1" customWidth="1"/>
    <col min="7948" max="7948" width="9.7109375" style="130" bestFit="1" customWidth="1"/>
    <col min="7949" max="7949" width="10.7109375" style="130" bestFit="1" customWidth="1"/>
    <col min="7950" max="7952" width="9.28515625" style="130" bestFit="1" customWidth="1"/>
    <col min="7953" max="8192" width="9.140625" style="130"/>
    <col min="8193" max="8193" width="36.28515625" style="130" customWidth="1"/>
    <col min="8194" max="8194" width="10.5703125" style="130" customWidth="1"/>
    <col min="8195" max="8195" width="10.85546875" style="130" customWidth="1"/>
    <col min="8196" max="8196" width="13" style="130" customWidth="1"/>
    <col min="8197" max="8198" width="10.140625" style="130" bestFit="1" customWidth="1"/>
    <col min="8199" max="8199" width="11.5703125" style="130" bestFit="1" customWidth="1"/>
    <col min="8200" max="8200" width="14.28515625" style="130" customWidth="1"/>
    <col min="8201" max="8201" width="12.85546875" style="130" customWidth="1"/>
    <col min="8202" max="8202" width="13.85546875" style="130" customWidth="1"/>
    <col min="8203" max="8203" width="9.28515625" style="130" bestFit="1" customWidth="1"/>
    <col min="8204" max="8204" width="9.7109375" style="130" bestFit="1" customWidth="1"/>
    <col min="8205" max="8205" width="10.7109375" style="130" bestFit="1" customWidth="1"/>
    <col min="8206" max="8208" width="9.28515625" style="130" bestFit="1" customWidth="1"/>
    <col min="8209" max="8448" width="9.140625" style="130"/>
    <col min="8449" max="8449" width="36.28515625" style="130" customWidth="1"/>
    <col min="8450" max="8450" width="10.5703125" style="130" customWidth="1"/>
    <col min="8451" max="8451" width="10.85546875" style="130" customWidth="1"/>
    <col min="8452" max="8452" width="13" style="130" customWidth="1"/>
    <col min="8453" max="8454" width="10.140625" style="130" bestFit="1" customWidth="1"/>
    <col min="8455" max="8455" width="11.5703125" style="130" bestFit="1" customWidth="1"/>
    <col min="8456" max="8456" width="14.28515625" style="130" customWidth="1"/>
    <col min="8457" max="8457" width="12.85546875" style="130" customWidth="1"/>
    <col min="8458" max="8458" width="13.85546875" style="130" customWidth="1"/>
    <col min="8459" max="8459" width="9.28515625" style="130" bestFit="1" customWidth="1"/>
    <col min="8460" max="8460" width="9.7109375" style="130" bestFit="1" customWidth="1"/>
    <col min="8461" max="8461" width="10.7109375" style="130" bestFit="1" customWidth="1"/>
    <col min="8462" max="8464" width="9.28515625" style="130" bestFit="1" customWidth="1"/>
    <col min="8465" max="8704" width="9.140625" style="130"/>
    <col min="8705" max="8705" width="36.28515625" style="130" customWidth="1"/>
    <col min="8706" max="8706" width="10.5703125" style="130" customWidth="1"/>
    <col min="8707" max="8707" width="10.85546875" style="130" customWidth="1"/>
    <col min="8708" max="8708" width="13" style="130" customWidth="1"/>
    <col min="8709" max="8710" width="10.140625" style="130" bestFit="1" customWidth="1"/>
    <col min="8711" max="8711" width="11.5703125" style="130" bestFit="1" customWidth="1"/>
    <col min="8712" max="8712" width="14.28515625" style="130" customWidth="1"/>
    <col min="8713" max="8713" width="12.85546875" style="130" customWidth="1"/>
    <col min="8714" max="8714" width="13.85546875" style="130" customWidth="1"/>
    <col min="8715" max="8715" width="9.28515625" style="130" bestFit="1" customWidth="1"/>
    <col min="8716" max="8716" width="9.7109375" style="130" bestFit="1" customWidth="1"/>
    <col min="8717" max="8717" width="10.7109375" style="130" bestFit="1" customWidth="1"/>
    <col min="8718" max="8720" width="9.28515625" style="130" bestFit="1" customWidth="1"/>
    <col min="8721" max="8960" width="9.140625" style="130"/>
    <col min="8961" max="8961" width="36.28515625" style="130" customWidth="1"/>
    <col min="8962" max="8962" width="10.5703125" style="130" customWidth="1"/>
    <col min="8963" max="8963" width="10.85546875" style="130" customWidth="1"/>
    <col min="8964" max="8964" width="13" style="130" customWidth="1"/>
    <col min="8965" max="8966" width="10.140625" style="130" bestFit="1" customWidth="1"/>
    <col min="8967" max="8967" width="11.5703125" style="130" bestFit="1" customWidth="1"/>
    <col min="8968" max="8968" width="14.28515625" style="130" customWidth="1"/>
    <col min="8969" max="8969" width="12.85546875" style="130" customWidth="1"/>
    <col min="8970" max="8970" width="13.85546875" style="130" customWidth="1"/>
    <col min="8971" max="8971" width="9.28515625" style="130" bestFit="1" customWidth="1"/>
    <col min="8972" max="8972" width="9.7109375" style="130" bestFit="1" customWidth="1"/>
    <col min="8973" max="8973" width="10.7109375" style="130" bestFit="1" customWidth="1"/>
    <col min="8974" max="8976" width="9.28515625" style="130" bestFit="1" customWidth="1"/>
    <col min="8977" max="9216" width="9.140625" style="130"/>
    <col min="9217" max="9217" width="36.28515625" style="130" customWidth="1"/>
    <col min="9218" max="9218" width="10.5703125" style="130" customWidth="1"/>
    <col min="9219" max="9219" width="10.85546875" style="130" customWidth="1"/>
    <col min="9220" max="9220" width="13" style="130" customWidth="1"/>
    <col min="9221" max="9222" width="10.140625" style="130" bestFit="1" customWidth="1"/>
    <col min="9223" max="9223" width="11.5703125" style="130" bestFit="1" customWidth="1"/>
    <col min="9224" max="9224" width="14.28515625" style="130" customWidth="1"/>
    <col min="9225" max="9225" width="12.85546875" style="130" customWidth="1"/>
    <col min="9226" max="9226" width="13.85546875" style="130" customWidth="1"/>
    <col min="9227" max="9227" width="9.28515625" style="130" bestFit="1" customWidth="1"/>
    <col min="9228" max="9228" width="9.7109375" style="130" bestFit="1" customWidth="1"/>
    <col min="9229" max="9229" width="10.7109375" style="130" bestFit="1" customWidth="1"/>
    <col min="9230" max="9232" width="9.28515625" style="130" bestFit="1" customWidth="1"/>
    <col min="9233" max="9472" width="9.140625" style="130"/>
    <col min="9473" max="9473" width="36.28515625" style="130" customWidth="1"/>
    <col min="9474" max="9474" width="10.5703125" style="130" customWidth="1"/>
    <col min="9475" max="9475" width="10.85546875" style="130" customWidth="1"/>
    <col min="9476" max="9476" width="13" style="130" customWidth="1"/>
    <col min="9477" max="9478" width="10.140625" style="130" bestFit="1" customWidth="1"/>
    <col min="9479" max="9479" width="11.5703125" style="130" bestFit="1" customWidth="1"/>
    <col min="9480" max="9480" width="14.28515625" style="130" customWidth="1"/>
    <col min="9481" max="9481" width="12.85546875" style="130" customWidth="1"/>
    <col min="9482" max="9482" width="13.85546875" style="130" customWidth="1"/>
    <col min="9483" max="9483" width="9.28515625" style="130" bestFit="1" customWidth="1"/>
    <col min="9484" max="9484" width="9.7109375" style="130" bestFit="1" customWidth="1"/>
    <col min="9485" max="9485" width="10.7109375" style="130" bestFit="1" customWidth="1"/>
    <col min="9486" max="9488" width="9.28515625" style="130" bestFit="1" customWidth="1"/>
    <col min="9489" max="9728" width="9.140625" style="130"/>
    <col min="9729" max="9729" width="36.28515625" style="130" customWidth="1"/>
    <col min="9730" max="9730" width="10.5703125" style="130" customWidth="1"/>
    <col min="9731" max="9731" width="10.85546875" style="130" customWidth="1"/>
    <col min="9732" max="9732" width="13" style="130" customWidth="1"/>
    <col min="9733" max="9734" width="10.140625" style="130" bestFit="1" customWidth="1"/>
    <col min="9735" max="9735" width="11.5703125" style="130" bestFit="1" customWidth="1"/>
    <col min="9736" max="9736" width="14.28515625" style="130" customWidth="1"/>
    <col min="9737" max="9737" width="12.85546875" style="130" customWidth="1"/>
    <col min="9738" max="9738" width="13.85546875" style="130" customWidth="1"/>
    <col min="9739" max="9739" width="9.28515625" style="130" bestFit="1" customWidth="1"/>
    <col min="9740" max="9740" width="9.7109375" style="130" bestFit="1" customWidth="1"/>
    <col min="9741" max="9741" width="10.7109375" style="130" bestFit="1" customWidth="1"/>
    <col min="9742" max="9744" width="9.28515625" style="130" bestFit="1" customWidth="1"/>
    <col min="9745" max="9984" width="9.140625" style="130"/>
    <col min="9985" max="9985" width="36.28515625" style="130" customWidth="1"/>
    <col min="9986" max="9986" width="10.5703125" style="130" customWidth="1"/>
    <col min="9987" max="9987" width="10.85546875" style="130" customWidth="1"/>
    <col min="9988" max="9988" width="13" style="130" customWidth="1"/>
    <col min="9989" max="9990" width="10.140625" style="130" bestFit="1" customWidth="1"/>
    <col min="9991" max="9991" width="11.5703125" style="130" bestFit="1" customWidth="1"/>
    <col min="9992" max="9992" width="14.28515625" style="130" customWidth="1"/>
    <col min="9993" max="9993" width="12.85546875" style="130" customWidth="1"/>
    <col min="9994" max="9994" width="13.85546875" style="130" customWidth="1"/>
    <col min="9995" max="9995" width="9.28515625" style="130" bestFit="1" customWidth="1"/>
    <col min="9996" max="9996" width="9.7109375" style="130" bestFit="1" customWidth="1"/>
    <col min="9997" max="9997" width="10.7109375" style="130" bestFit="1" customWidth="1"/>
    <col min="9998" max="10000" width="9.28515625" style="130" bestFit="1" customWidth="1"/>
    <col min="10001" max="10240" width="9.140625" style="130"/>
    <col min="10241" max="10241" width="36.28515625" style="130" customWidth="1"/>
    <col min="10242" max="10242" width="10.5703125" style="130" customWidth="1"/>
    <col min="10243" max="10243" width="10.85546875" style="130" customWidth="1"/>
    <col min="10244" max="10244" width="13" style="130" customWidth="1"/>
    <col min="10245" max="10246" width="10.140625" style="130" bestFit="1" customWidth="1"/>
    <col min="10247" max="10247" width="11.5703125" style="130" bestFit="1" customWidth="1"/>
    <col min="10248" max="10248" width="14.28515625" style="130" customWidth="1"/>
    <col min="10249" max="10249" width="12.85546875" style="130" customWidth="1"/>
    <col min="10250" max="10250" width="13.85546875" style="130" customWidth="1"/>
    <col min="10251" max="10251" width="9.28515625" style="130" bestFit="1" customWidth="1"/>
    <col min="10252" max="10252" width="9.7109375" style="130" bestFit="1" customWidth="1"/>
    <col min="10253" max="10253" width="10.7109375" style="130" bestFit="1" customWidth="1"/>
    <col min="10254" max="10256" width="9.28515625" style="130" bestFit="1" customWidth="1"/>
    <col min="10257" max="10496" width="9.140625" style="130"/>
    <col min="10497" max="10497" width="36.28515625" style="130" customWidth="1"/>
    <col min="10498" max="10498" width="10.5703125" style="130" customWidth="1"/>
    <col min="10499" max="10499" width="10.85546875" style="130" customWidth="1"/>
    <col min="10500" max="10500" width="13" style="130" customWidth="1"/>
    <col min="10501" max="10502" width="10.140625" style="130" bestFit="1" customWidth="1"/>
    <col min="10503" max="10503" width="11.5703125" style="130" bestFit="1" customWidth="1"/>
    <col min="10504" max="10504" width="14.28515625" style="130" customWidth="1"/>
    <col min="10505" max="10505" width="12.85546875" style="130" customWidth="1"/>
    <col min="10506" max="10506" width="13.85546875" style="130" customWidth="1"/>
    <col min="10507" max="10507" width="9.28515625" style="130" bestFit="1" customWidth="1"/>
    <col min="10508" max="10508" width="9.7109375" style="130" bestFit="1" customWidth="1"/>
    <col min="10509" max="10509" width="10.7109375" style="130" bestFit="1" customWidth="1"/>
    <col min="10510" max="10512" width="9.28515625" style="130" bestFit="1" customWidth="1"/>
    <col min="10513" max="10752" width="9.140625" style="130"/>
    <col min="10753" max="10753" width="36.28515625" style="130" customWidth="1"/>
    <col min="10754" max="10754" width="10.5703125" style="130" customWidth="1"/>
    <col min="10755" max="10755" width="10.85546875" style="130" customWidth="1"/>
    <col min="10756" max="10756" width="13" style="130" customWidth="1"/>
    <col min="10757" max="10758" width="10.140625" style="130" bestFit="1" customWidth="1"/>
    <col min="10759" max="10759" width="11.5703125" style="130" bestFit="1" customWidth="1"/>
    <col min="10760" max="10760" width="14.28515625" style="130" customWidth="1"/>
    <col min="10761" max="10761" width="12.85546875" style="130" customWidth="1"/>
    <col min="10762" max="10762" width="13.85546875" style="130" customWidth="1"/>
    <col min="10763" max="10763" width="9.28515625" style="130" bestFit="1" customWidth="1"/>
    <col min="10764" max="10764" width="9.7109375" style="130" bestFit="1" customWidth="1"/>
    <col min="10765" max="10765" width="10.7109375" style="130" bestFit="1" customWidth="1"/>
    <col min="10766" max="10768" width="9.28515625" style="130" bestFit="1" customWidth="1"/>
    <col min="10769" max="11008" width="9.140625" style="130"/>
    <col min="11009" max="11009" width="36.28515625" style="130" customWidth="1"/>
    <col min="11010" max="11010" width="10.5703125" style="130" customWidth="1"/>
    <col min="11011" max="11011" width="10.85546875" style="130" customWidth="1"/>
    <col min="11012" max="11012" width="13" style="130" customWidth="1"/>
    <col min="11013" max="11014" width="10.140625" style="130" bestFit="1" customWidth="1"/>
    <col min="11015" max="11015" width="11.5703125" style="130" bestFit="1" customWidth="1"/>
    <col min="11016" max="11016" width="14.28515625" style="130" customWidth="1"/>
    <col min="11017" max="11017" width="12.85546875" style="130" customWidth="1"/>
    <col min="11018" max="11018" width="13.85546875" style="130" customWidth="1"/>
    <col min="11019" max="11019" width="9.28515625" style="130" bestFit="1" customWidth="1"/>
    <col min="11020" max="11020" width="9.7109375" style="130" bestFit="1" customWidth="1"/>
    <col min="11021" max="11021" width="10.7109375" style="130" bestFit="1" customWidth="1"/>
    <col min="11022" max="11024" width="9.28515625" style="130" bestFit="1" customWidth="1"/>
    <col min="11025" max="11264" width="9.140625" style="130"/>
    <col min="11265" max="11265" width="36.28515625" style="130" customWidth="1"/>
    <col min="11266" max="11266" width="10.5703125" style="130" customWidth="1"/>
    <col min="11267" max="11267" width="10.85546875" style="130" customWidth="1"/>
    <col min="11268" max="11268" width="13" style="130" customWidth="1"/>
    <col min="11269" max="11270" width="10.140625" style="130" bestFit="1" customWidth="1"/>
    <col min="11271" max="11271" width="11.5703125" style="130" bestFit="1" customWidth="1"/>
    <col min="11272" max="11272" width="14.28515625" style="130" customWidth="1"/>
    <col min="11273" max="11273" width="12.85546875" style="130" customWidth="1"/>
    <col min="11274" max="11274" width="13.85546875" style="130" customWidth="1"/>
    <col min="11275" max="11275" width="9.28515625" style="130" bestFit="1" customWidth="1"/>
    <col min="11276" max="11276" width="9.7109375" style="130" bestFit="1" customWidth="1"/>
    <col min="11277" max="11277" width="10.7109375" style="130" bestFit="1" customWidth="1"/>
    <col min="11278" max="11280" width="9.28515625" style="130" bestFit="1" customWidth="1"/>
    <col min="11281" max="11520" width="9.140625" style="130"/>
    <col min="11521" max="11521" width="36.28515625" style="130" customWidth="1"/>
    <col min="11522" max="11522" width="10.5703125" style="130" customWidth="1"/>
    <col min="11523" max="11523" width="10.85546875" style="130" customWidth="1"/>
    <col min="11524" max="11524" width="13" style="130" customWidth="1"/>
    <col min="11525" max="11526" width="10.140625" style="130" bestFit="1" customWidth="1"/>
    <col min="11527" max="11527" width="11.5703125" style="130" bestFit="1" customWidth="1"/>
    <col min="11528" max="11528" width="14.28515625" style="130" customWidth="1"/>
    <col min="11529" max="11529" width="12.85546875" style="130" customWidth="1"/>
    <col min="11530" max="11530" width="13.85546875" style="130" customWidth="1"/>
    <col min="11531" max="11531" width="9.28515625" style="130" bestFit="1" customWidth="1"/>
    <col min="11532" max="11532" width="9.7109375" style="130" bestFit="1" customWidth="1"/>
    <col min="11533" max="11533" width="10.7109375" style="130" bestFit="1" customWidth="1"/>
    <col min="11534" max="11536" width="9.28515625" style="130" bestFit="1" customWidth="1"/>
    <col min="11537" max="11776" width="9.140625" style="130"/>
    <col min="11777" max="11777" width="36.28515625" style="130" customWidth="1"/>
    <col min="11778" max="11778" width="10.5703125" style="130" customWidth="1"/>
    <col min="11779" max="11779" width="10.85546875" style="130" customWidth="1"/>
    <col min="11780" max="11780" width="13" style="130" customWidth="1"/>
    <col min="11781" max="11782" width="10.140625" style="130" bestFit="1" customWidth="1"/>
    <col min="11783" max="11783" width="11.5703125" style="130" bestFit="1" customWidth="1"/>
    <col min="11784" max="11784" width="14.28515625" style="130" customWidth="1"/>
    <col min="11785" max="11785" width="12.85546875" style="130" customWidth="1"/>
    <col min="11786" max="11786" width="13.85546875" style="130" customWidth="1"/>
    <col min="11787" max="11787" width="9.28515625" style="130" bestFit="1" customWidth="1"/>
    <col min="11788" max="11788" width="9.7109375" style="130" bestFit="1" customWidth="1"/>
    <col min="11789" max="11789" width="10.7109375" style="130" bestFit="1" customWidth="1"/>
    <col min="11790" max="11792" width="9.28515625" style="130" bestFit="1" customWidth="1"/>
    <col min="11793" max="12032" width="9.140625" style="130"/>
    <col min="12033" max="12033" width="36.28515625" style="130" customWidth="1"/>
    <col min="12034" max="12034" width="10.5703125" style="130" customWidth="1"/>
    <col min="12035" max="12035" width="10.85546875" style="130" customWidth="1"/>
    <col min="12036" max="12036" width="13" style="130" customWidth="1"/>
    <col min="12037" max="12038" width="10.140625" style="130" bestFit="1" customWidth="1"/>
    <col min="12039" max="12039" width="11.5703125" style="130" bestFit="1" customWidth="1"/>
    <col min="12040" max="12040" width="14.28515625" style="130" customWidth="1"/>
    <col min="12041" max="12041" width="12.85546875" style="130" customWidth="1"/>
    <col min="12042" max="12042" width="13.85546875" style="130" customWidth="1"/>
    <col min="12043" max="12043" width="9.28515625" style="130" bestFit="1" customWidth="1"/>
    <col min="12044" max="12044" width="9.7109375" style="130" bestFit="1" customWidth="1"/>
    <col min="12045" max="12045" width="10.7109375" style="130" bestFit="1" customWidth="1"/>
    <col min="12046" max="12048" width="9.28515625" style="130" bestFit="1" customWidth="1"/>
    <col min="12049" max="12288" width="9.140625" style="130"/>
    <col min="12289" max="12289" width="36.28515625" style="130" customWidth="1"/>
    <col min="12290" max="12290" width="10.5703125" style="130" customWidth="1"/>
    <col min="12291" max="12291" width="10.85546875" style="130" customWidth="1"/>
    <col min="12292" max="12292" width="13" style="130" customWidth="1"/>
    <col min="12293" max="12294" width="10.140625" style="130" bestFit="1" customWidth="1"/>
    <col min="12295" max="12295" width="11.5703125" style="130" bestFit="1" customWidth="1"/>
    <col min="12296" max="12296" width="14.28515625" style="130" customWidth="1"/>
    <col min="12297" max="12297" width="12.85546875" style="130" customWidth="1"/>
    <col min="12298" max="12298" width="13.85546875" style="130" customWidth="1"/>
    <col min="12299" max="12299" width="9.28515625" style="130" bestFit="1" customWidth="1"/>
    <col min="12300" max="12300" width="9.7109375" style="130" bestFit="1" customWidth="1"/>
    <col min="12301" max="12301" width="10.7109375" style="130" bestFit="1" customWidth="1"/>
    <col min="12302" max="12304" width="9.28515625" style="130" bestFit="1" customWidth="1"/>
    <col min="12305" max="12544" width="9.140625" style="130"/>
    <col min="12545" max="12545" width="36.28515625" style="130" customWidth="1"/>
    <col min="12546" max="12546" width="10.5703125" style="130" customWidth="1"/>
    <col min="12547" max="12547" width="10.85546875" style="130" customWidth="1"/>
    <col min="12548" max="12548" width="13" style="130" customWidth="1"/>
    <col min="12549" max="12550" width="10.140625" style="130" bestFit="1" customWidth="1"/>
    <col min="12551" max="12551" width="11.5703125" style="130" bestFit="1" customWidth="1"/>
    <col min="12552" max="12552" width="14.28515625" style="130" customWidth="1"/>
    <col min="12553" max="12553" width="12.85546875" style="130" customWidth="1"/>
    <col min="12554" max="12554" width="13.85546875" style="130" customWidth="1"/>
    <col min="12555" max="12555" width="9.28515625" style="130" bestFit="1" customWidth="1"/>
    <col min="12556" max="12556" width="9.7109375" style="130" bestFit="1" customWidth="1"/>
    <col min="12557" max="12557" width="10.7109375" style="130" bestFit="1" customWidth="1"/>
    <col min="12558" max="12560" width="9.28515625" style="130" bestFit="1" customWidth="1"/>
    <col min="12561" max="12800" width="9.140625" style="130"/>
    <col min="12801" max="12801" width="36.28515625" style="130" customWidth="1"/>
    <col min="12802" max="12802" width="10.5703125" style="130" customWidth="1"/>
    <col min="12803" max="12803" width="10.85546875" style="130" customWidth="1"/>
    <col min="12804" max="12804" width="13" style="130" customWidth="1"/>
    <col min="12805" max="12806" width="10.140625" style="130" bestFit="1" customWidth="1"/>
    <col min="12807" max="12807" width="11.5703125" style="130" bestFit="1" customWidth="1"/>
    <col min="12808" max="12808" width="14.28515625" style="130" customWidth="1"/>
    <col min="12809" max="12809" width="12.85546875" style="130" customWidth="1"/>
    <col min="12810" max="12810" width="13.85546875" style="130" customWidth="1"/>
    <col min="12811" max="12811" width="9.28515625" style="130" bestFit="1" customWidth="1"/>
    <col min="12812" max="12812" width="9.7109375" style="130" bestFit="1" customWidth="1"/>
    <col min="12813" max="12813" width="10.7109375" style="130" bestFit="1" customWidth="1"/>
    <col min="12814" max="12816" width="9.28515625" style="130" bestFit="1" customWidth="1"/>
    <col min="12817" max="13056" width="9.140625" style="130"/>
    <col min="13057" max="13057" width="36.28515625" style="130" customWidth="1"/>
    <col min="13058" max="13058" width="10.5703125" style="130" customWidth="1"/>
    <col min="13059" max="13059" width="10.85546875" style="130" customWidth="1"/>
    <col min="13060" max="13060" width="13" style="130" customWidth="1"/>
    <col min="13061" max="13062" width="10.140625" style="130" bestFit="1" customWidth="1"/>
    <col min="13063" max="13063" width="11.5703125" style="130" bestFit="1" customWidth="1"/>
    <col min="13064" max="13064" width="14.28515625" style="130" customWidth="1"/>
    <col min="13065" max="13065" width="12.85546875" style="130" customWidth="1"/>
    <col min="13066" max="13066" width="13.85546875" style="130" customWidth="1"/>
    <col min="13067" max="13067" width="9.28515625" style="130" bestFit="1" customWidth="1"/>
    <col min="13068" max="13068" width="9.7109375" style="130" bestFit="1" customWidth="1"/>
    <col min="13069" max="13069" width="10.7109375" style="130" bestFit="1" customWidth="1"/>
    <col min="13070" max="13072" width="9.28515625" style="130" bestFit="1" customWidth="1"/>
    <col min="13073" max="13312" width="9.140625" style="130"/>
    <col min="13313" max="13313" width="36.28515625" style="130" customWidth="1"/>
    <col min="13314" max="13314" width="10.5703125" style="130" customWidth="1"/>
    <col min="13315" max="13315" width="10.85546875" style="130" customWidth="1"/>
    <col min="13316" max="13316" width="13" style="130" customWidth="1"/>
    <col min="13317" max="13318" width="10.140625" style="130" bestFit="1" customWidth="1"/>
    <col min="13319" max="13319" width="11.5703125" style="130" bestFit="1" customWidth="1"/>
    <col min="13320" max="13320" width="14.28515625" style="130" customWidth="1"/>
    <col min="13321" max="13321" width="12.85546875" style="130" customWidth="1"/>
    <col min="13322" max="13322" width="13.85546875" style="130" customWidth="1"/>
    <col min="13323" max="13323" width="9.28515625" style="130" bestFit="1" customWidth="1"/>
    <col min="13324" max="13324" width="9.7109375" style="130" bestFit="1" customWidth="1"/>
    <col min="13325" max="13325" width="10.7109375" style="130" bestFit="1" customWidth="1"/>
    <col min="13326" max="13328" width="9.28515625" style="130" bestFit="1" customWidth="1"/>
    <col min="13329" max="13568" width="9.140625" style="130"/>
    <col min="13569" max="13569" width="36.28515625" style="130" customWidth="1"/>
    <col min="13570" max="13570" width="10.5703125" style="130" customWidth="1"/>
    <col min="13571" max="13571" width="10.85546875" style="130" customWidth="1"/>
    <col min="13572" max="13572" width="13" style="130" customWidth="1"/>
    <col min="13573" max="13574" width="10.140625" style="130" bestFit="1" customWidth="1"/>
    <col min="13575" max="13575" width="11.5703125" style="130" bestFit="1" customWidth="1"/>
    <col min="13576" max="13576" width="14.28515625" style="130" customWidth="1"/>
    <col min="13577" max="13577" width="12.85546875" style="130" customWidth="1"/>
    <col min="13578" max="13578" width="13.85546875" style="130" customWidth="1"/>
    <col min="13579" max="13579" width="9.28515625" style="130" bestFit="1" customWidth="1"/>
    <col min="13580" max="13580" width="9.7109375" style="130" bestFit="1" customWidth="1"/>
    <col min="13581" max="13581" width="10.7109375" style="130" bestFit="1" customWidth="1"/>
    <col min="13582" max="13584" width="9.28515625" style="130" bestFit="1" customWidth="1"/>
    <col min="13585" max="13824" width="9.140625" style="130"/>
    <col min="13825" max="13825" width="36.28515625" style="130" customWidth="1"/>
    <col min="13826" max="13826" width="10.5703125" style="130" customWidth="1"/>
    <col min="13827" max="13827" width="10.85546875" style="130" customWidth="1"/>
    <col min="13828" max="13828" width="13" style="130" customWidth="1"/>
    <col min="13829" max="13830" width="10.140625" style="130" bestFit="1" customWidth="1"/>
    <col min="13831" max="13831" width="11.5703125" style="130" bestFit="1" customWidth="1"/>
    <col min="13832" max="13832" width="14.28515625" style="130" customWidth="1"/>
    <col min="13833" max="13833" width="12.85546875" style="130" customWidth="1"/>
    <col min="13834" max="13834" width="13.85546875" style="130" customWidth="1"/>
    <col min="13835" max="13835" width="9.28515625" style="130" bestFit="1" customWidth="1"/>
    <col min="13836" max="13836" width="9.7109375" style="130" bestFit="1" customWidth="1"/>
    <col min="13837" max="13837" width="10.7109375" style="130" bestFit="1" customWidth="1"/>
    <col min="13838" max="13840" width="9.28515625" style="130" bestFit="1" customWidth="1"/>
    <col min="13841" max="14080" width="9.140625" style="130"/>
    <col min="14081" max="14081" width="36.28515625" style="130" customWidth="1"/>
    <col min="14082" max="14082" width="10.5703125" style="130" customWidth="1"/>
    <col min="14083" max="14083" width="10.85546875" style="130" customWidth="1"/>
    <col min="14084" max="14084" width="13" style="130" customWidth="1"/>
    <col min="14085" max="14086" width="10.140625" style="130" bestFit="1" customWidth="1"/>
    <col min="14087" max="14087" width="11.5703125" style="130" bestFit="1" customWidth="1"/>
    <col min="14088" max="14088" width="14.28515625" style="130" customWidth="1"/>
    <col min="14089" max="14089" width="12.85546875" style="130" customWidth="1"/>
    <col min="14090" max="14090" width="13.85546875" style="130" customWidth="1"/>
    <col min="14091" max="14091" width="9.28515625" style="130" bestFit="1" customWidth="1"/>
    <col min="14092" max="14092" width="9.7109375" style="130" bestFit="1" customWidth="1"/>
    <col min="14093" max="14093" width="10.7109375" style="130" bestFit="1" customWidth="1"/>
    <col min="14094" max="14096" width="9.28515625" style="130" bestFit="1" customWidth="1"/>
    <col min="14097" max="14336" width="9.140625" style="130"/>
    <col min="14337" max="14337" width="36.28515625" style="130" customWidth="1"/>
    <col min="14338" max="14338" width="10.5703125" style="130" customWidth="1"/>
    <col min="14339" max="14339" width="10.85546875" style="130" customWidth="1"/>
    <col min="14340" max="14340" width="13" style="130" customWidth="1"/>
    <col min="14341" max="14342" width="10.140625" style="130" bestFit="1" customWidth="1"/>
    <col min="14343" max="14343" width="11.5703125" style="130" bestFit="1" customWidth="1"/>
    <col min="14344" max="14344" width="14.28515625" style="130" customWidth="1"/>
    <col min="14345" max="14345" width="12.85546875" style="130" customWidth="1"/>
    <col min="14346" max="14346" width="13.85546875" style="130" customWidth="1"/>
    <col min="14347" max="14347" width="9.28515625" style="130" bestFit="1" customWidth="1"/>
    <col min="14348" max="14348" width="9.7109375" style="130" bestFit="1" customWidth="1"/>
    <col min="14349" max="14349" width="10.7109375" style="130" bestFit="1" customWidth="1"/>
    <col min="14350" max="14352" width="9.28515625" style="130" bestFit="1" customWidth="1"/>
    <col min="14353" max="14592" width="9.140625" style="130"/>
    <col min="14593" max="14593" width="36.28515625" style="130" customWidth="1"/>
    <col min="14594" max="14594" width="10.5703125" style="130" customWidth="1"/>
    <col min="14595" max="14595" width="10.85546875" style="130" customWidth="1"/>
    <col min="14596" max="14596" width="13" style="130" customWidth="1"/>
    <col min="14597" max="14598" width="10.140625" style="130" bestFit="1" customWidth="1"/>
    <col min="14599" max="14599" width="11.5703125" style="130" bestFit="1" customWidth="1"/>
    <col min="14600" max="14600" width="14.28515625" style="130" customWidth="1"/>
    <col min="14601" max="14601" width="12.85546875" style="130" customWidth="1"/>
    <col min="14602" max="14602" width="13.85546875" style="130" customWidth="1"/>
    <col min="14603" max="14603" width="9.28515625" style="130" bestFit="1" customWidth="1"/>
    <col min="14604" max="14604" width="9.7109375" style="130" bestFit="1" customWidth="1"/>
    <col min="14605" max="14605" width="10.7109375" style="130" bestFit="1" customWidth="1"/>
    <col min="14606" max="14608" width="9.28515625" style="130" bestFit="1" customWidth="1"/>
    <col min="14609" max="14848" width="9.140625" style="130"/>
    <col min="14849" max="14849" width="36.28515625" style="130" customWidth="1"/>
    <col min="14850" max="14850" width="10.5703125" style="130" customWidth="1"/>
    <col min="14851" max="14851" width="10.85546875" style="130" customWidth="1"/>
    <col min="14852" max="14852" width="13" style="130" customWidth="1"/>
    <col min="14853" max="14854" width="10.140625" style="130" bestFit="1" customWidth="1"/>
    <col min="14855" max="14855" width="11.5703125" style="130" bestFit="1" customWidth="1"/>
    <col min="14856" max="14856" width="14.28515625" style="130" customWidth="1"/>
    <col min="14857" max="14857" width="12.85546875" style="130" customWidth="1"/>
    <col min="14858" max="14858" width="13.85546875" style="130" customWidth="1"/>
    <col min="14859" max="14859" width="9.28515625" style="130" bestFit="1" customWidth="1"/>
    <col min="14860" max="14860" width="9.7109375" style="130" bestFit="1" customWidth="1"/>
    <col min="14861" max="14861" width="10.7109375" style="130" bestFit="1" customWidth="1"/>
    <col min="14862" max="14864" width="9.28515625" style="130" bestFit="1" customWidth="1"/>
    <col min="14865" max="15104" width="9.140625" style="130"/>
    <col min="15105" max="15105" width="36.28515625" style="130" customWidth="1"/>
    <col min="15106" max="15106" width="10.5703125" style="130" customWidth="1"/>
    <col min="15107" max="15107" width="10.85546875" style="130" customWidth="1"/>
    <col min="15108" max="15108" width="13" style="130" customWidth="1"/>
    <col min="15109" max="15110" width="10.140625" style="130" bestFit="1" customWidth="1"/>
    <col min="15111" max="15111" width="11.5703125" style="130" bestFit="1" customWidth="1"/>
    <col min="15112" max="15112" width="14.28515625" style="130" customWidth="1"/>
    <col min="15113" max="15113" width="12.85546875" style="130" customWidth="1"/>
    <col min="15114" max="15114" width="13.85546875" style="130" customWidth="1"/>
    <col min="15115" max="15115" width="9.28515625" style="130" bestFit="1" customWidth="1"/>
    <col min="15116" max="15116" width="9.7109375" style="130" bestFit="1" customWidth="1"/>
    <col min="15117" max="15117" width="10.7109375" style="130" bestFit="1" customWidth="1"/>
    <col min="15118" max="15120" width="9.28515625" style="130" bestFit="1" customWidth="1"/>
    <col min="15121" max="15360" width="9.140625" style="130"/>
    <col min="15361" max="15361" width="36.28515625" style="130" customWidth="1"/>
    <col min="15362" max="15362" width="10.5703125" style="130" customWidth="1"/>
    <col min="15363" max="15363" width="10.85546875" style="130" customWidth="1"/>
    <col min="15364" max="15364" width="13" style="130" customWidth="1"/>
    <col min="15365" max="15366" width="10.140625" style="130" bestFit="1" customWidth="1"/>
    <col min="15367" max="15367" width="11.5703125" style="130" bestFit="1" customWidth="1"/>
    <col min="15368" max="15368" width="14.28515625" style="130" customWidth="1"/>
    <col min="15369" max="15369" width="12.85546875" style="130" customWidth="1"/>
    <col min="15370" max="15370" width="13.85546875" style="130" customWidth="1"/>
    <col min="15371" max="15371" width="9.28515625" style="130" bestFit="1" customWidth="1"/>
    <col min="15372" max="15372" width="9.7109375" style="130" bestFit="1" customWidth="1"/>
    <col min="15373" max="15373" width="10.7109375" style="130" bestFit="1" customWidth="1"/>
    <col min="15374" max="15376" width="9.28515625" style="130" bestFit="1" customWidth="1"/>
    <col min="15377" max="15616" width="9.140625" style="130"/>
    <col min="15617" max="15617" width="36.28515625" style="130" customWidth="1"/>
    <col min="15618" max="15618" width="10.5703125" style="130" customWidth="1"/>
    <col min="15619" max="15619" width="10.85546875" style="130" customWidth="1"/>
    <col min="15620" max="15620" width="13" style="130" customWidth="1"/>
    <col min="15621" max="15622" width="10.140625" style="130" bestFit="1" customWidth="1"/>
    <col min="15623" max="15623" width="11.5703125" style="130" bestFit="1" customWidth="1"/>
    <col min="15624" max="15624" width="14.28515625" style="130" customWidth="1"/>
    <col min="15625" max="15625" width="12.85546875" style="130" customWidth="1"/>
    <col min="15626" max="15626" width="13.85546875" style="130" customWidth="1"/>
    <col min="15627" max="15627" width="9.28515625" style="130" bestFit="1" customWidth="1"/>
    <col min="15628" max="15628" width="9.7109375" style="130" bestFit="1" customWidth="1"/>
    <col min="15629" max="15629" width="10.7109375" style="130" bestFit="1" customWidth="1"/>
    <col min="15630" max="15632" width="9.28515625" style="130" bestFit="1" customWidth="1"/>
    <col min="15633" max="15872" width="9.140625" style="130"/>
    <col min="15873" max="15873" width="36.28515625" style="130" customWidth="1"/>
    <col min="15874" max="15874" width="10.5703125" style="130" customWidth="1"/>
    <col min="15875" max="15875" width="10.85546875" style="130" customWidth="1"/>
    <col min="15876" max="15876" width="13" style="130" customWidth="1"/>
    <col min="15877" max="15878" width="10.140625" style="130" bestFit="1" customWidth="1"/>
    <col min="15879" max="15879" width="11.5703125" style="130" bestFit="1" customWidth="1"/>
    <col min="15880" max="15880" width="14.28515625" style="130" customWidth="1"/>
    <col min="15881" max="15881" width="12.85546875" style="130" customWidth="1"/>
    <col min="15882" max="15882" width="13.85546875" style="130" customWidth="1"/>
    <col min="15883" max="15883" width="9.28515625" style="130" bestFit="1" customWidth="1"/>
    <col min="15884" max="15884" width="9.7109375" style="130" bestFit="1" customWidth="1"/>
    <col min="15885" max="15885" width="10.7109375" style="130" bestFit="1" customWidth="1"/>
    <col min="15886" max="15888" width="9.28515625" style="130" bestFit="1" customWidth="1"/>
    <col min="15889" max="16128" width="9.140625" style="130"/>
    <col min="16129" max="16129" width="36.28515625" style="130" customWidth="1"/>
    <col min="16130" max="16130" width="10.5703125" style="130" customWidth="1"/>
    <col min="16131" max="16131" width="10.85546875" style="130" customWidth="1"/>
    <col min="16132" max="16132" width="13" style="130" customWidth="1"/>
    <col min="16133" max="16134" width="10.140625" style="130" bestFit="1" customWidth="1"/>
    <col min="16135" max="16135" width="11.5703125" style="130" bestFit="1" customWidth="1"/>
    <col min="16136" max="16136" width="14.28515625" style="130" customWidth="1"/>
    <col min="16137" max="16137" width="12.85546875" style="130" customWidth="1"/>
    <col min="16138" max="16138" width="13.85546875" style="130" customWidth="1"/>
    <col min="16139" max="16139" width="9.28515625" style="130" bestFit="1" customWidth="1"/>
    <col min="16140" max="16140" width="9.7109375" style="130" bestFit="1" customWidth="1"/>
    <col min="16141" max="16141" width="10.7109375" style="130" bestFit="1" customWidth="1"/>
    <col min="16142" max="16144" width="9.28515625" style="130" bestFit="1" customWidth="1"/>
    <col min="16145" max="16384" width="9.140625" style="130"/>
  </cols>
  <sheetData>
    <row r="2" spans="1:10" ht="19.5" x14ac:dyDescent="0.3">
      <c r="A2" s="129" t="s">
        <v>298</v>
      </c>
      <c r="B2" s="129"/>
      <c r="C2" s="129"/>
      <c r="D2" s="129"/>
      <c r="E2" s="129"/>
      <c r="F2" s="129"/>
      <c r="G2" s="129"/>
      <c r="H2" s="129"/>
      <c r="I2" s="129"/>
      <c r="J2" s="129"/>
    </row>
    <row r="5" spans="1:10" ht="31.5" customHeight="1" x14ac:dyDescent="0.3">
      <c r="A5" s="131" t="s">
        <v>299</v>
      </c>
      <c r="B5" s="132" t="s">
        <v>300</v>
      </c>
      <c r="C5" s="132"/>
      <c r="D5" s="132"/>
      <c r="E5" s="132"/>
      <c r="F5" s="132"/>
      <c r="G5" s="132"/>
    </row>
    <row r="6" spans="1:10" ht="42" customHeight="1" x14ac:dyDescent="0.3">
      <c r="A6" s="131" t="s">
        <v>301</v>
      </c>
      <c r="B6" s="132" t="s">
        <v>302</v>
      </c>
      <c r="C6" s="132"/>
      <c r="D6" s="132"/>
      <c r="E6" s="132"/>
      <c r="F6" s="132"/>
      <c r="G6" s="132"/>
    </row>
    <row r="7" spans="1:10" ht="28.5" x14ac:dyDescent="0.3">
      <c r="A7" s="131" t="s">
        <v>303</v>
      </c>
      <c r="B7" s="132" t="s">
        <v>304</v>
      </c>
      <c r="C7" s="132"/>
      <c r="D7" s="132"/>
      <c r="E7" s="132"/>
      <c r="F7" s="132"/>
      <c r="G7" s="132"/>
    </row>
    <row r="9" spans="1:10" ht="17.25" thickBot="1" x14ac:dyDescent="0.35">
      <c r="A9" s="133" t="s">
        <v>305</v>
      </c>
    </row>
    <row r="10" spans="1:10" ht="45.75" customHeight="1" thickBot="1" x14ac:dyDescent="0.35">
      <c r="A10" s="134" t="s">
        <v>306</v>
      </c>
      <c r="B10" s="134" t="s">
        <v>307</v>
      </c>
      <c r="C10" s="134" t="s">
        <v>308</v>
      </c>
      <c r="D10" s="134" t="s">
        <v>309</v>
      </c>
      <c r="E10" s="135" t="s">
        <v>310</v>
      </c>
      <c r="F10" s="136"/>
      <c r="G10" s="136"/>
      <c r="H10" s="136"/>
      <c r="I10" s="137"/>
      <c r="J10" s="134" t="s">
        <v>311</v>
      </c>
    </row>
    <row r="11" spans="1:10" ht="43.5" customHeight="1" thickBot="1" x14ac:dyDescent="0.35">
      <c r="A11" s="138"/>
      <c r="B11" s="138"/>
      <c r="C11" s="138"/>
      <c r="D11" s="138"/>
      <c r="E11" s="139" t="s">
        <v>312</v>
      </c>
      <c r="F11" s="139" t="s">
        <v>313</v>
      </c>
      <c r="G11" s="139" t="s">
        <v>314</v>
      </c>
      <c r="H11" s="139" t="s">
        <v>315</v>
      </c>
      <c r="I11" s="139" t="s">
        <v>316</v>
      </c>
      <c r="J11" s="138"/>
    </row>
    <row r="12" spans="1:10" x14ac:dyDescent="0.3">
      <c r="A12" s="140" t="s">
        <v>317</v>
      </c>
      <c r="B12" s="141"/>
      <c r="C12" s="141"/>
      <c r="D12" s="141"/>
      <c r="E12" s="141"/>
      <c r="F12" s="141"/>
      <c r="G12" s="141"/>
      <c r="H12" s="141"/>
      <c r="I12" s="141"/>
      <c r="J12" s="142"/>
    </row>
    <row r="13" spans="1:10" ht="48" customHeight="1" x14ac:dyDescent="0.3">
      <c r="A13" s="143" t="s">
        <v>318</v>
      </c>
      <c r="B13" s="143" t="s">
        <v>319</v>
      </c>
      <c r="C13" s="143" t="s">
        <v>320</v>
      </c>
      <c r="D13" s="143" t="s">
        <v>321</v>
      </c>
      <c r="E13" s="144">
        <f>'11002 tn,վերջն․'!F24/1000</f>
        <v>120.00000000000001</v>
      </c>
      <c r="F13" s="144">
        <f>E13</f>
        <v>120.00000000000001</v>
      </c>
      <c r="G13" s="145">
        <f>'11002 tn,վերջն․'!P24/1000</f>
        <v>156</v>
      </c>
      <c r="H13" s="145">
        <f>'11002 tn,վերջն․'!T24/1000</f>
        <v>180</v>
      </c>
      <c r="I13" s="145">
        <f>H13</f>
        <v>180</v>
      </c>
      <c r="J13" s="146" t="s">
        <v>322</v>
      </c>
    </row>
    <row r="14" spans="1:10" ht="43.5" customHeight="1" x14ac:dyDescent="0.3">
      <c r="A14" s="143" t="s">
        <v>323</v>
      </c>
      <c r="B14" s="143" t="s">
        <v>319</v>
      </c>
      <c r="C14" s="143" t="s">
        <v>324</v>
      </c>
      <c r="D14" s="143" t="s">
        <v>321</v>
      </c>
      <c r="E14" s="147">
        <v>40</v>
      </c>
      <c r="F14" s="147">
        <v>40</v>
      </c>
      <c r="G14" s="143">
        <v>44.48</v>
      </c>
      <c r="H14" s="143">
        <v>44.48</v>
      </c>
      <c r="I14" s="143">
        <v>44.48</v>
      </c>
      <c r="J14" s="146" t="s">
        <v>325</v>
      </c>
    </row>
    <row r="15" spans="1:10" x14ac:dyDescent="0.3">
      <c r="A15" s="148" t="s">
        <v>326</v>
      </c>
      <c r="B15" s="149"/>
      <c r="C15" s="149"/>
      <c r="D15" s="149"/>
      <c r="E15" s="149"/>
      <c r="F15" s="149"/>
      <c r="G15" s="149"/>
      <c r="H15" s="149"/>
      <c r="I15" s="149"/>
      <c r="J15" s="150"/>
    </row>
    <row r="18" spans="1:16" ht="15.6" customHeight="1" x14ac:dyDescent="0.3">
      <c r="A18" s="133" t="s">
        <v>327</v>
      </c>
    </row>
    <row r="19" spans="1:16" ht="17.25" thickBot="1" x14ac:dyDescent="0.35"/>
    <row r="20" spans="1:16" ht="25.5" customHeight="1" x14ac:dyDescent="0.3">
      <c r="A20" s="151" t="s">
        <v>328</v>
      </c>
      <c r="B20" s="152" t="s">
        <v>329</v>
      </c>
      <c r="C20" s="153"/>
      <c r="D20" s="153"/>
      <c r="E20" s="153"/>
      <c r="F20" s="154"/>
      <c r="G20" s="152" t="s">
        <v>330</v>
      </c>
      <c r="H20" s="153"/>
      <c r="I20" s="153"/>
      <c r="J20" s="153"/>
      <c r="K20" s="154"/>
      <c r="L20" s="155" t="s">
        <v>331</v>
      </c>
      <c r="M20" s="156"/>
      <c r="N20" s="156"/>
      <c r="O20" s="156"/>
      <c r="P20" s="157"/>
    </row>
    <row r="21" spans="1:16" ht="17.25" thickBot="1" x14ac:dyDescent="0.35">
      <c r="A21" s="158"/>
      <c r="B21" s="159"/>
      <c r="C21" s="160"/>
      <c r="D21" s="160"/>
      <c r="E21" s="160"/>
      <c r="F21" s="161"/>
      <c r="G21" s="162"/>
      <c r="H21" s="163"/>
      <c r="I21" s="163"/>
      <c r="J21" s="163"/>
      <c r="K21" s="164"/>
      <c r="L21" s="165"/>
      <c r="M21" s="166"/>
      <c r="N21" s="166"/>
      <c r="O21" s="166"/>
      <c r="P21" s="167"/>
    </row>
    <row r="22" spans="1:16" ht="17.25" thickBot="1" x14ac:dyDescent="0.35">
      <c r="A22" s="168"/>
      <c r="B22" s="169" t="s">
        <v>332</v>
      </c>
      <c r="C22" s="169" t="s">
        <v>333</v>
      </c>
      <c r="D22" s="169" t="s">
        <v>314</v>
      </c>
      <c r="E22" s="169" t="s">
        <v>315</v>
      </c>
      <c r="F22" s="169" t="s">
        <v>316</v>
      </c>
      <c r="G22" s="169" t="s">
        <v>332</v>
      </c>
      <c r="H22" s="169" t="s">
        <v>333</v>
      </c>
      <c r="I22" s="169" t="s">
        <v>314</v>
      </c>
      <c r="J22" s="169" t="s">
        <v>315</v>
      </c>
      <c r="K22" s="169" t="s">
        <v>316</v>
      </c>
      <c r="L22" s="169" t="s">
        <v>332</v>
      </c>
      <c r="M22" s="169" t="s">
        <v>333</v>
      </c>
      <c r="N22" s="169" t="s">
        <v>314</v>
      </c>
      <c r="O22" s="169" t="s">
        <v>315</v>
      </c>
      <c r="P22" s="169" t="s">
        <v>316</v>
      </c>
    </row>
    <row r="23" spans="1:16" ht="26.25" x14ac:dyDescent="0.3">
      <c r="A23" s="170" t="s">
        <v>334</v>
      </c>
      <c r="B23" s="171" t="s">
        <v>335</v>
      </c>
      <c r="C23" s="172" t="s">
        <v>335</v>
      </c>
      <c r="D23" s="172" t="s">
        <v>335</v>
      </c>
      <c r="E23" s="172" t="s">
        <v>335</v>
      </c>
      <c r="F23" s="173" t="s">
        <v>335</v>
      </c>
      <c r="G23" s="171" t="s">
        <v>335</v>
      </c>
      <c r="H23" s="172" t="s">
        <v>335</v>
      </c>
      <c r="I23" s="172" t="s">
        <v>335</v>
      </c>
      <c r="J23" s="172" t="s">
        <v>335</v>
      </c>
      <c r="K23" s="173" t="s">
        <v>335</v>
      </c>
      <c r="L23" s="174" t="s">
        <v>336</v>
      </c>
      <c r="M23" s="174" t="s">
        <v>336</v>
      </c>
      <c r="N23" s="174" t="s">
        <v>336</v>
      </c>
      <c r="O23" s="174" t="s">
        <v>336</v>
      </c>
      <c r="P23" s="174" t="s">
        <v>336</v>
      </c>
    </row>
    <row r="24" spans="1:16" ht="17.25" thickBot="1" x14ac:dyDescent="0.35">
      <c r="A24" s="175" t="s">
        <v>337</v>
      </c>
      <c r="B24" s="176"/>
      <c r="C24" s="177"/>
      <c r="D24" s="177"/>
      <c r="E24" s="177"/>
      <c r="F24" s="178"/>
      <c r="G24" s="176"/>
      <c r="H24" s="177"/>
      <c r="I24" s="177"/>
      <c r="J24" s="177"/>
      <c r="K24" s="178"/>
      <c r="L24" s="179"/>
      <c r="M24" s="179"/>
      <c r="N24" s="179"/>
      <c r="O24" s="179"/>
      <c r="P24" s="179"/>
    </row>
    <row r="25" spans="1:16" ht="17.25" thickBot="1" x14ac:dyDescent="0.35">
      <c r="A25" s="180" t="s">
        <v>338</v>
      </c>
      <c r="B25" s="181"/>
      <c r="C25" s="181"/>
      <c r="D25" s="181"/>
      <c r="E25" s="181"/>
      <c r="F25" s="181"/>
      <c r="G25" s="182">
        <f>'11002 tn,վերջն․'!F25</f>
        <v>34560.000000000007</v>
      </c>
      <c r="H25" s="182">
        <f>'11002 tn,վերջն․'!J25</f>
        <v>34721.4</v>
      </c>
      <c r="I25" s="182">
        <f>'11002 tn,վերջն․'!P25</f>
        <v>44928</v>
      </c>
      <c r="J25" s="182">
        <f>'11002 tn,վերջն․'!T25</f>
        <v>51840</v>
      </c>
      <c r="K25" s="182">
        <f>J25</f>
        <v>51840</v>
      </c>
      <c r="L25" s="183">
        <f t="shared" ref="L25:P25" si="0">B25+G25</f>
        <v>34560.000000000007</v>
      </c>
      <c r="M25" s="183">
        <f t="shared" si="0"/>
        <v>34721.4</v>
      </c>
      <c r="N25" s="183">
        <f t="shared" si="0"/>
        <v>44928</v>
      </c>
      <c r="O25" s="183">
        <f t="shared" si="0"/>
        <v>51840</v>
      </c>
      <c r="P25" s="183">
        <f t="shared" si="0"/>
        <v>51840</v>
      </c>
    </row>
    <row r="26" spans="1:16" ht="17.25" thickBot="1" x14ac:dyDescent="0.35">
      <c r="A26" s="180" t="s">
        <v>339</v>
      </c>
      <c r="B26" s="181"/>
      <c r="C26" s="181"/>
      <c r="D26" s="181">
        <f>G14</f>
        <v>44.48</v>
      </c>
      <c r="E26" s="181">
        <f>H14</f>
        <v>44.48</v>
      </c>
      <c r="F26" s="181">
        <f>I14</f>
        <v>44.48</v>
      </c>
      <c r="G26" s="182">
        <f>'11002 tn,վերջն․'!F45</f>
        <v>1014.95</v>
      </c>
      <c r="H26" s="182">
        <f>'11002 tn,վերջն․'!H45</f>
        <v>1440.3</v>
      </c>
      <c r="I26" s="182">
        <f>'11002 tn,վերջն․'!P45</f>
        <v>1440.3</v>
      </c>
      <c r="J26" s="182">
        <f>'11002 tn,վերջն․'!T45</f>
        <v>1440.3</v>
      </c>
      <c r="K26" s="182">
        <f>J26</f>
        <v>1440.3</v>
      </c>
      <c r="L26" s="183">
        <f>G26</f>
        <v>1014.95</v>
      </c>
      <c r="M26" s="183">
        <f t="shared" ref="M26:P26" si="1">H26</f>
        <v>1440.3</v>
      </c>
      <c r="N26" s="183">
        <f t="shared" si="1"/>
        <v>1440.3</v>
      </c>
      <c r="O26" s="183">
        <f t="shared" si="1"/>
        <v>1440.3</v>
      </c>
      <c r="P26" s="183">
        <f t="shared" si="1"/>
        <v>1440.3</v>
      </c>
    </row>
    <row r="27" spans="1:16" ht="27" thickBot="1" x14ac:dyDescent="0.35">
      <c r="A27" s="175" t="s">
        <v>340</v>
      </c>
      <c r="B27" s="184" t="s">
        <v>335</v>
      </c>
      <c r="C27" s="184" t="s">
        <v>335</v>
      </c>
      <c r="D27" s="184" t="s">
        <v>335</v>
      </c>
      <c r="E27" s="184" t="s">
        <v>335</v>
      </c>
      <c r="F27" s="185" t="s">
        <v>335</v>
      </c>
      <c r="G27" s="186" t="s">
        <v>335</v>
      </c>
      <c r="H27" s="186" t="s">
        <v>335</v>
      </c>
      <c r="I27" s="186" t="s">
        <v>335</v>
      </c>
      <c r="J27" s="186" t="s">
        <v>335</v>
      </c>
      <c r="K27" s="187" t="s">
        <v>335</v>
      </c>
      <c r="L27" s="183">
        <v>2352.2099999999964</v>
      </c>
      <c r="M27" s="183">
        <v>2535.3999999999969</v>
      </c>
      <c r="N27" s="183">
        <v>2535.3999999999969</v>
      </c>
      <c r="O27" s="183">
        <v>2535.3999999999969</v>
      </c>
      <c r="P27" s="183">
        <v>2535.3999999999969</v>
      </c>
    </row>
    <row r="28" spans="1:16" ht="17.25" thickBot="1" x14ac:dyDescent="0.35">
      <c r="A28" s="175" t="s">
        <v>341</v>
      </c>
      <c r="B28" s="184" t="s">
        <v>335</v>
      </c>
      <c r="C28" s="184" t="s">
        <v>335</v>
      </c>
      <c r="D28" s="184" t="s">
        <v>335</v>
      </c>
      <c r="E28" s="184" t="s">
        <v>335</v>
      </c>
      <c r="F28" s="185" t="s">
        <v>335</v>
      </c>
      <c r="G28" s="186" t="s">
        <v>335</v>
      </c>
      <c r="H28" s="186" t="s">
        <v>335</v>
      </c>
      <c r="I28" s="186" t="s">
        <v>335</v>
      </c>
      <c r="J28" s="186" t="s">
        <v>335</v>
      </c>
      <c r="K28" s="187" t="s">
        <v>335</v>
      </c>
      <c r="L28" s="183">
        <f>L25+L26+L27</f>
        <v>37927.160000000003</v>
      </c>
      <c r="M28" s="183">
        <f t="shared" ref="M28:P28" si="2">M25+M26+M27</f>
        <v>38697.1</v>
      </c>
      <c r="N28" s="183">
        <f t="shared" si="2"/>
        <v>48903.7</v>
      </c>
      <c r="O28" s="183">
        <f t="shared" si="2"/>
        <v>55815.7</v>
      </c>
      <c r="P28" s="183">
        <f t="shared" si="2"/>
        <v>55815.7</v>
      </c>
    </row>
    <row r="30" spans="1:16" x14ac:dyDescent="0.3">
      <c r="A30" s="133" t="s">
        <v>342</v>
      </c>
      <c r="M30" s="188"/>
      <c r="N30" s="189">
        <f>[1]Ampop!P20</f>
        <v>3361429.5568436421</v>
      </c>
      <c r="O30" s="189">
        <f>[1]Ampop!T20</f>
        <v>3700456.2318623085</v>
      </c>
      <c r="P30" s="190">
        <f>[1]Ampop!X20</f>
        <v>3700456.2318623085</v>
      </c>
    </row>
    <row r="31" spans="1:16" x14ac:dyDescent="0.3">
      <c r="M31" s="191"/>
      <c r="N31" s="192">
        <f>N30-N28</f>
        <v>3312525.856843642</v>
      </c>
      <c r="O31" s="192">
        <f t="shared" ref="O31:P31" si="3">O30-O28</f>
        <v>3644640.5318623083</v>
      </c>
      <c r="P31" s="192">
        <f t="shared" si="3"/>
        <v>3644640.5318623083</v>
      </c>
    </row>
    <row r="32" spans="1:16" ht="17.25" thickBot="1" x14ac:dyDescent="0.35">
      <c r="A32" s="193" t="s">
        <v>343</v>
      </c>
      <c r="L32" s="194"/>
      <c r="M32" s="194"/>
      <c r="N32" s="194"/>
      <c r="O32" s="194"/>
      <c r="P32" s="194"/>
    </row>
    <row r="33" spans="1:15" ht="18" thickTop="1" thickBot="1" x14ac:dyDescent="0.35">
      <c r="A33" s="195"/>
      <c r="B33" s="196" t="s">
        <v>344</v>
      </c>
      <c r="C33" s="197"/>
      <c r="D33" s="197"/>
      <c r="E33" s="197"/>
      <c r="F33" s="197"/>
      <c r="G33" s="197"/>
      <c r="H33" s="197"/>
      <c r="I33" s="197"/>
      <c r="J33" s="197"/>
      <c r="M33" s="198"/>
      <c r="N33" s="198"/>
      <c r="O33" s="198"/>
    </row>
    <row r="34" spans="1:15" ht="18" thickTop="1" thickBot="1" x14ac:dyDescent="0.35">
      <c r="A34" s="199"/>
      <c r="B34" s="200"/>
      <c r="C34" s="200"/>
    </row>
    <row r="35" spans="1:15" ht="18" thickTop="1" thickBot="1" x14ac:dyDescent="0.35">
      <c r="A35" s="201"/>
      <c r="B35" s="196" t="s">
        <v>345</v>
      </c>
      <c r="C35" s="197"/>
      <c r="D35" s="197"/>
      <c r="E35" s="197"/>
      <c r="F35" s="197"/>
      <c r="G35" s="197"/>
      <c r="H35" s="197"/>
      <c r="I35" s="197"/>
      <c r="J35" s="197"/>
    </row>
    <row r="36" spans="1:15" ht="18" thickTop="1" thickBot="1" x14ac:dyDescent="0.35">
      <c r="A36" s="199"/>
      <c r="B36" s="200"/>
      <c r="C36" s="200"/>
    </row>
    <row r="37" spans="1:15" ht="18" thickTop="1" thickBot="1" x14ac:dyDescent="0.35">
      <c r="A37" s="201"/>
      <c r="B37" s="196" t="s">
        <v>346</v>
      </c>
      <c r="C37" s="197"/>
      <c r="D37" s="197"/>
      <c r="E37" s="197"/>
      <c r="F37" s="197"/>
      <c r="G37" s="197"/>
      <c r="H37" s="197"/>
      <c r="I37" s="197"/>
      <c r="J37" s="197"/>
    </row>
    <row r="38" spans="1:15" ht="18" thickTop="1" thickBot="1" x14ac:dyDescent="0.35">
      <c r="A38" s="199"/>
      <c r="B38" s="200"/>
      <c r="C38" s="200"/>
    </row>
    <row r="39" spans="1:15" ht="18" thickTop="1" thickBot="1" x14ac:dyDescent="0.35">
      <c r="A39" s="201"/>
      <c r="B39" s="196" t="s">
        <v>347</v>
      </c>
      <c r="C39" s="197"/>
      <c r="D39" s="197"/>
      <c r="E39" s="197"/>
      <c r="F39" s="197"/>
      <c r="G39" s="197"/>
      <c r="H39" s="197"/>
      <c r="I39" s="197"/>
      <c r="J39" s="197"/>
    </row>
    <row r="40" spans="1:15" ht="17.25" thickTop="1" x14ac:dyDescent="0.3">
      <c r="A40" s="193"/>
    </row>
    <row r="41" spans="1:15" x14ac:dyDescent="0.3">
      <c r="A41" s="193" t="s">
        <v>348</v>
      </c>
    </row>
    <row r="42" spans="1:15" x14ac:dyDescent="0.3">
      <c r="A42" s="202"/>
      <c r="B42" s="203"/>
      <c r="C42" s="203"/>
      <c r="D42" s="203"/>
      <c r="E42" s="203"/>
      <c r="F42" s="203"/>
      <c r="G42" s="203"/>
      <c r="H42" s="203"/>
      <c r="I42" s="203"/>
      <c r="J42" s="204"/>
    </row>
    <row r="43" spans="1:15" x14ac:dyDescent="0.3">
      <c r="A43" s="205"/>
    </row>
    <row r="44" spans="1:15" x14ac:dyDescent="0.3">
      <c r="A44" s="193"/>
    </row>
    <row r="45" spans="1:15" ht="37.5" customHeight="1" x14ac:dyDescent="0.3">
      <c r="A45" s="193" t="s">
        <v>349</v>
      </c>
    </row>
    <row r="46" spans="1:15" ht="17.25" thickBot="1" x14ac:dyDescent="0.35"/>
    <row r="47" spans="1:15" ht="17.25" thickBot="1" x14ac:dyDescent="0.35">
      <c r="A47" s="206" t="s">
        <v>350</v>
      </c>
      <c r="B47" s="207" t="s">
        <v>351</v>
      </c>
      <c r="C47" s="208"/>
      <c r="D47" s="209"/>
      <c r="E47" s="207" t="s">
        <v>352</v>
      </c>
      <c r="F47" s="208"/>
      <c r="G47" s="209"/>
      <c r="H47" s="207" t="s">
        <v>353</v>
      </c>
      <c r="I47" s="208"/>
      <c r="J47" s="209"/>
    </row>
    <row r="48" spans="1:15" ht="17.25" thickBot="1" x14ac:dyDescent="0.35">
      <c r="A48" s="210"/>
      <c r="B48" s="211" t="s">
        <v>354</v>
      </c>
      <c r="C48" s="211" t="s">
        <v>355</v>
      </c>
      <c r="D48" s="212" t="s">
        <v>356</v>
      </c>
      <c r="E48" s="211" t="s">
        <v>354</v>
      </c>
      <c r="F48" s="211" t="s">
        <v>355</v>
      </c>
      <c r="G48" s="212" t="s">
        <v>356</v>
      </c>
      <c r="H48" s="211" t="s">
        <v>354</v>
      </c>
      <c r="I48" s="211" t="s">
        <v>355</v>
      </c>
      <c r="J48" s="212" t="s">
        <v>356</v>
      </c>
    </row>
    <row r="49" spans="1:10" ht="41.25" thickBot="1" x14ac:dyDescent="0.35">
      <c r="A49" s="213" t="s">
        <v>357</v>
      </c>
      <c r="B49" s="214"/>
      <c r="C49" s="214"/>
      <c r="D49" s="215"/>
      <c r="E49" s="214"/>
      <c r="F49" s="214"/>
      <c r="G49" s="215"/>
      <c r="H49" s="214"/>
      <c r="I49" s="214"/>
      <c r="J49" s="215"/>
    </row>
    <row r="50" spans="1:10" ht="41.25" thickBot="1" x14ac:dyDescent="0.35">
      <c r="A50" s="213" t="s">
        <v>357</v>
      </c>
      <c r="B50" s="214"/>
      <c r="C50" s="214"/>
      <c r="D50" s="215"/>
      <c r="E50" s="214"/>
      <c r="F50" s="214"/>
      <c r="G50" s="215"/>
      <c r="H50" s="214"/>
      <c r="I50" s="214"/>
      <c r="J50" s="215"/>
    </row>
    <row r="51" spans="1:10" ht="18" thickBot="1" x14ac:dyDescent="0.35">
      <c r="A51" s="216" t="s">
        <v>336</v>
      </c>
      <c r="B51" s="217"/>
      <c r="C51" s="217"/>
      <c r="D51" s="218"/>
      <c r="E51" s="217"/>
      <c r="F51" s="217"/>
      <c r="G51" s="218"/>
      <c r="H51" s="217"/>
      <c r="I51" s="217"/>
      <c r="J51" s="218"/>
    </row>
    <row r="52" spans="1:10" ht="18" thickBot="1" x14ac:dyDescent="0.35">
      <c r="A52" s="219" t="s">
        <v>358</v>
      </c>
      <c r="B52" s="217"/>
      <c r="C52" s="217"/>
      <c r="D52" s="218"/>
      <c r="E52" s="217"/>
      <c r="F52" s="217"/>
      <c r="G52" s="218"/>
      <c r="H52" s="217"/>
      <c r="I52" s="217"/>
      <c r="J52" s="218"/>
    </row>
  </sheetData>
  <mergeCells count="38">
    <mergeCell ref="B39:J39"/>
    <mergeCell ref="A42:J42"/>
    <mergeCell ref="A47:A48"/>
    <mergeCell ref="B47:D47"/>
    <mergeCell ref="E47:G47"/>
    <mergeCell ref="H47:J47"/>
    <mergeCell ref="N23:N24"/>
    <mergeCell ref="O23:O24"/>
    <mergeCell ref="P23:P24"/>
    <mergeCell ref="B33:J33"/>
    <mergeCell ref="B35:J35"/>
    <mergeCell ref="B37:J37"/>
    <mergeCell ref="H23:H24"/>
    <mergeCell ref="I23:I24"/>
    <mergeCell ref="J23:J24"/>
    <mergeCell ref="K23:K24"/>
    <mergeCell ref="L23:L24"/>
    <mergeCell ref="M23:M24"/>
    <mergeCell ref="A20:A22"/>
    <mergeCell ref="B20:F21"/>
    <mergeCell ref="G20:K21"/>
    <mergeCell ref="L20:P21"/>
    <mergeCell ref="B23:B24"/>
    <mergeCell ref="C23:C24"/>
    <mergeCell ref="D23:D24"/>
    <mergeCell ref="E23:E24"/>
    <mergeCell ref="F23:F24"/>
    <mergeCell ref="G23:G24"/>
    <mergeCell ref="A2:J2"/>
    <mergeCell ref="B5:G5"/>
    <mergeCell ref="B6:G6"/>
    <mergeCell ref="B7:G7"/>
    <mergeCell ref="A10:A11"/>
    <mergeCell ref="B10:B11"/>
    <mergeCell ref="C10:C11"/>
    <mergeCell ref="D10:D11"/>
    <mergeCell ref="E10:I10"/>
    <mergeCell ref="J10:J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11002 tn,վերջն․</vt:lpstr>
      <vt:lpstr>havelvac 1</vt:lpstr>
      <vt:lpstr>'11002 tn,վերջն․'!Print_Area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2022-06-09T07:24:04Z</dcterms:modified>
</cp:coreProperties>
</file>