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ULIS-HASHVETVU-TYUN-2022\06-հունիս\"/>
    </mc:Choice>
  </mc:AlternateContent>
  <bookViews>
    <workbookView xWindow="0" yWindow="60" windowWidth="20730" windowHeight="11700" tabRatio="923" activeTab="5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6" l="1"/>
  <c r="G15" i="7"/>
  <c r="G16" i="7"/>
  <c r="G18" i="12" l="1"/>
  <c r="G17" i="12"/>
  <c r="G16" i="12"/>
  <c r="G15" i="12"/>
  <c r="I18" i="12" l="1"/>
  <c r="I17" i="12"/>
  <c r="I16" i="12"/>
  <c r="I15" i="12"/>
  <c r="I18" i="11"/>
  <c r="I17" i="11"/>
  <c r="I16" i="11"/>
  <c r="I15" i="11"/>
  <c r="J16" i="2"/>
  <c r="J17" i="2"/>
  <c r="J18" i="2"/>
  <c r="J15" i="2"/>
  <c r="J16" i="1"/>
  <c r="J17" i="1"/>
  <c r="J18" i="1"/>
  <c r="J15" i="1"/>
  <c r="G18" i="11"/>
  <c r="G17" i="11"/>
  <c r="G16" i="11"/>
  <c r="G15" i="11"/>
  <c r="E9" i="10" l="1"/>
  <c r="G18" i="10" l="1"/>
  <c r="G17" i="10"/>
  <c r="G16" i="10"/>
  <c r="G15" i="10"/>
  <c r="G15" i="9"/>
  <c r="H18" i="19" l="1"/>
  <c r="H17" i="19"/>
  <c r="H16" i="19"/>
  <c r="H15" i="19"/>
  <c r="G18" i="9" l="1"/>
  <c r="G17" i="9"/>
  <c r="G16" i="9"/>
  <c r="I15" i="8" l="1"/>
  <c r="I16" i="8"/>
  <c r="I17" i="8"/>
  <c r="I18" i="8"/>
  <c r="G18" i="8"/>
  <c r="G17" i="8"/>
  <c r="G16" i="8"/>
  <c r="G15" i="8"/>
  <c r="D9" i="15" l="1"/>
  <c r="I18" i="7" l="1"/>
  <c r="G18" i="7"/>
  <c r="I17" i="7"/>
  <c r="G17" i="7"/>
  <c r="I16" i="7"/>
  <c r="I15" i="7"/>
  <c r="J15" i="7"/>
  <c r="J16" i="7"/>
  <c r="J17" i="7"/>
  <c r="J18" i="7"/>
  <c r="G18" i="5" l="1"/>
  <c r="G17" i="5"/>
  <c r="G16" i="5"/>
  <c r="G15" i="5"/>
  <c r="I15" i="4" l="1"/>
  <c r="G18" i="4"/>
  <c r="G15" i="1"/>
  <c r="E9" i="3"/>
  <c r="I18" i="3"/>
  <c r="G18" i="3"/>
  <c r="I17" i="3"/>
  <c r="G17" i="3"/>
  <c r="I16" i="3"/>
  <c r="G16" i="3"/>
  <c r="I15" i="3"/>
  <c r="G15" i="3"/>
  <c r="I18" i="2"/>
  <c r="I17" i="2"/>
  <c r="I16" i="2"/>
  <c r="I15" i="2"/>
  <c r="G18" i="2"/>
  <c r="G17" i="2"/>
  <c r="G16" i="2"/>
  <c r="G15" i="2"/>
  <c r="G16" i="4" l="1"/>
  <c r="G17" i="4"/>
  <c r="G15" i="4"/>
  <c r="I18" i="4"/>
  <c r="I16" i="4"/>
  <c r="I17" i="4"/>
  <c r="I18" i="1"/>
  <c r="I17" i="1"/>
  <c r="I16" i="1"/>
  <c r="I15" i="1"/>
  <c r="G18" i="1"/>
  <c r="G17" i="1"/>
  <c r="G16" i="1"/>
  <c r="E9" i="1"/>
  <c r="M9" i="1"/>
  <c r="K9" i="1"/>
  <c r="C9" i="1" l="1"/>
  <c r="E13" i="14"/>
  <c r="F16" i="14"/>
  <c r="F17" i="14"/>
  <c r="F18" i="14"/>
  <c r="H15" i="13"/>
  <c r="F15" i="13"/>
  <c r="M9" i="4" l="1"/>
  <c r="K9" i="4"/>
  <c r="M9" i="10"/>
  <c r="K9" i="10"/>
  <c r="M9" i="7"/>
  <c r="K9" i="7"/>
  <c r="N9" i="15" l="1"/>
  <c r="O9" i="15"/>
  <c r="P9" i="15"/>
  <c r="Q9" i="15"/>
  <c r="N9" i="16"/>
  <c r="O9" i="16"/>
  <c r="P9" i="16"/>
  <c r="Q9" i="16"/>
  <c r="N9" i="14"/>
  <c r="O9" i="14"/>
  <c r="P9" i="14"/>
  <c r="Q9" i="14"/>
  <c r="M9" i="12"/>
  <c r="K9" i="12"/>
  <c r="M9" i="11"/>
  <c r="K9" i="11"/>
  <c r="M9" i="9"/>
  <c r="K9" i="9"/>
  <c r="M9" i="8"/>
  <c r="K9" i="8"/>
  <c r="K9" i="18" l="1"/>
  <c r="M9" i="18"/>
  <c r="K9" i="16"/>
  <c r="M9" i="16"/>
  <c r="M9" i="15"/>
  <c r="K9" i="15"/>
  <c r="M9" i="6"/>
  <c r="M9" i="5"/>
  <c r="K9" i="5"/>
  <c r="M9" i="3"/>
  <c r="K9" i="3"/>
  <c r="M9" i="14" l="1"/>
  <c r="K9" i="14"/>
  <c r="M9" i="2"/>
  <c r="K9" i="2"/>
  <c r="F16" i="19" l="1"/>
  <c r="F17" i="19"/>
  <c r="F18" i="19"/>
  <c r="F15" i="19"/>
  <c r="P9" i="19"/>
  <c r="Q9" i="19"/>
  <c r="O9" i="19"/>
  <c r="N9" i="19"/>
  <c r="J15" i="19" l="1"/>
  <c r="K9" i="19"/>
  <c r="M9" i="19"/>
  <c r="H13" i="19" l="1"/>
  <c r="I15" i="19" s="1"/>
  <c r="E13" i="19"/>
  <c r="G15" i="19" s="1"/>
  <c r="D9" i="19"/>
  <c r="I17" i="19" l="1"/>
  <c r="G17" i="19"/>
  <c r="J18" i="19"/>
  <c r="J17" i="19"/>
  <c r="J16" i="19"/>
  <c r="E11" i="19"/>
  <c r="N9" i="18"/>
  <c r="O9" i="18"/>
  <c r="P9" i="18"/>
  <c r="Q9" i="18"/>
  <c r="H16" i="18"/>
  <c r="H17" i="18"/>
  <c r="H18" i="18"/>
  <c r="H15" i="18"/>
  <c r="F16" i="18"/>
  <c r="F17" i="18"/>
  <c r="F18" i="18"/>
  <c r="F15" i="18"/>
  <c r="H13" i="18"/>
  <c r="E13" i="18"/>
  <c r="E9" i="18" s="1"/>
  <c r="D9" i="18"/>
  <c r="N9" i="17"/>
  <c r="O9" i="17"/>
  <c r="P9" i="17"/>
  <c r="Q9" i="17"/>
  <c r="M9" i="17"/>
  <c r="K9" i="17"/>
  <c r="H16" i="17"/>
  <c r="H17" i="17"/>
  <c r="H18" i="17"/>
  <c r="H15" i="17"/>
  <c r="F16" i="17"/>
  <c r="F17" i="17"/>
  <c r="F18" i="17"/>
  <c r="F15" i="17"/>
  <c r="H13" i="17"/>
  <c r="E13" i="17"/>
  <c r="D9" i="17"/>
  <c r="H16" i="16"/>
  <c r="H17" i="16"/>
  <c r="H18" i="16"/>
  <c r="H15" i="16"/>
  <c r="F16" i="16"/>
  <c r="F17" i="16"/>
  <c r="F18" i="16"/>
  <c r="F15" i="16"/>
  <c r="H13" i="16"/>
  <c r="E13" i="16"/>
  <c r="D9" i="16"/>
  <c r="H16" i="15"/>
  <c r="H17" i="15"/>
  <c r="H18" i="15"/>
  <c r="H15" i="15"/>
  <c r="F16" i="15"/>
  <c r="F17" i="15"/>
  <c r="F18" i="15"/>
  <c r="F15" i="15"/>
  <c r="H16" i="14"/>
  <c r="H17" i="14"/>
  <c r="H18" i="14"/>
  <c r="J18" i="14" s="1"/>
  <c r="H15" i="14"/>
  <c r="F15" i="14"/>
  <c r="H13" i="14"/>
  <c r="D9" i="14"/>
  <c r="N9" i="13"/>
  <c r="O9" i="13"/>
  <c r="P9" i="13"/>
  <c r="Q9" i="13"/>
  <c r="M9" i="13"/>
  <c r="K9" i="13"/>
  <c r="H16" i="13"/>
  <c r="H17" i="13"/>
  <c r="H18" i="13"/>
  <c r="F16" i="13"/>
  <c r="F17" i="13"/>
  <c r="F18" i="13"/>
  <c r="H13" i="13"/>
  <c r="E13" i="13"/>
  <c r="G15" i="13" s="1"/>
  <c r="D9" i="13"/>
  <c r="J18" i="11"/>
  <c r="J17" i="11"/>
  <c r="J16" i="11"/>
  <c r="J15" i="11"/>
  <c r="E11" i="11"/>
  <c r="E9" i="11"/>
  <c r="C9" i="11" s="1"/>
  <c r="J18" i="10"/>
  <c r="I18" i="10"/>
  <c r="J17" i="10"/>
  <c r="I17" i="10"/>
  <c r="J16" i="10"/>
  <c r="I16" i="10"/>
  <c r="J15" i="10"/>
  <c r="I15" i="10"/>
  <c r="E11" i="10"/>
  <c r="C9" i="10"/>
  <c r="J18" i="9"/>
  <c r="I18" i="9"/>
  <c r="J17" i="9"/>
  <c r="I17" i="9"/>
  <c r="J16" i="9"/>
  <c r="I16" i="9"/>
  <c r="J15" i="9"/>
  <c r="I15" i="9"/>
  <c r="E11" i="9"/>
  <c r="E9" i="9"/>
  <c r="C9" i="9" s="1"/>
  <c r="J18" i="8"/>
  <c r="J17" i="8"/>
  <c r="J16" i="8"/>
  <c r="J15" i="8"/>
  <c r="E11" i="8"/>
  <c r="E9" i="8"/>
  <c r="C9" i="8" s="1"/>
  <c r="E11" i="7"/>
  <c r="E9" i="7"/>
  <c r="C9" i="7" s="1"/>
  <c r="J18" i="6"/>
  <c r="I18" i="6"/>
  <c r="G18" i="6"/>
  <c r="J17" i="6"/>
  <c r="I17" i="6"/>
  <c r="G17" i="6"/>
  <c r="J16" i="6"/>
  <c r="I16" i="6"/>
  <c r="G16" i="6"/>
  <c r="J15" i="6"/>
  <c r="I15" i="6"/>
  <c r="G15" i="6"/>
  <c r="E11" i="6"/>
  <c r="E9" i="6"/>
  <c r="C9" i="6" s="1"/>
  <c r="J18" i="5"/>
  <c r="I18" i="5"/>
  <c r="J17" i="5"/>
  <c r="I17" i="5"/>
  <c r="J16" i="5"/>
  <c r="I16" i="5"/>
  <c r="J15" i="5"/>
  <c r="I15" i="5"/>
  <c r="E11" i="5"/>
  <c r="E9" i="5"/>
  <c r="C9" i="5" s="1"/>
  <c r="J18" i="4"/>
  <c r="J17" i="4"/>
  <c r="J16" i="4"/>
  <c r="J15" i="4"/>
  <c r="E11" i="4"/>
  <c r="E9" i="4"/>
  <c r="C9" i="4" s="1"/>
  <c r="J18" i="3"/>
  <c r="J17" i="3"/>
  <c r="J16" i="3"/>
  <c r="J15" i="3"/>
  <c r="E11" i="3"/>
  <c r="C9" i="3"/>
  <c r="E11" i="2"/>
  <c r="E9" i="2"/>
  <c r="C9" i="2" s="1"/>
  <c r="E9" i="12"/>
  <c r="G18" i="17" l="1"/>
  <c r="G17" i="17"/>
  <c r="G16" i="17"/>
  <c r="G15" i="17"/>
  <c r="J17" i="18"/>
  <c r="G17" i="18"/>
  <c r="J18" i="15"/>
  <c r="J16" i="15"/>
  <c r="E13" i="15"/>
  <c r="G15" i="15" s="1"/>
  <c r="J17" i="15"/>
  <c r="H13" i="15"/>
  <c r="I18" i="15" s="1"/>
  <c r="J18" i="16"/>
  <c r="J15" i="16"/>
  <c r="G16" i="16"/>
  <c r="J16" i="16"/>
  <c r="E11" i="18"/>
  <c r="J16" i="18"/>
  <c r="I18" i="18"/>
  <c r="J15" i="18"/>
  <c r="I18" i="16"/>
  <c r="I17" i="16"/>
  <c r="G16" i="18"/>
  <c r="G18" i="18"/>
  <c r="I16" i="14"/>
  <c r="I17" i="18"/>
  <c r="G15" i="18"/>
  <c r="J17" i="13"/>
  <c r="I15" i="14"/>
  <c r="J15" i="15"/>
  <c r="J17" i="14"/>
  <c r="G18" i="14"/>
  <c r="G18" i="16"/>
  <c r="G17" i="16"/>
  <c r="J16" i="14"/>
  <c r="I16" i="16"/>
  <c r="G15" i="14"/>
  <c r="I15" i="16"/>
  <c r="J17" i="17"/>
  <c r="E9" i="14"/>
  <c r="C9" i="14" s="1"/>
  <c r="E9" i="16"/>
  <c r="C9" i="16" s="1"/>
  <c r="J17" i="16"/>
  <c r="J18" i="18"/>
  <c r="G17" i="14"/>
  <c r="E11" i="16"/>
  <c r="J15" i="14"/>
  <c r="G15" i="16"/>
  <c r="I15" i="18"/>
  <c r="G18" i="13"/>
  <c r="C9" i="18"/>
  <c r="J16" i="17"/>
  <c r="J15" i="13"/>
  <c r="I15" i="17"/>
  <c r="J18" i="17"/>
  <c r="I17" i="17"/>
  <c r="I17" i="13"/>
  <c r="J15" i="17"/>
  <c r="G17" i="13"/>
  <c r="J18" i="13"/>
  <c r="J16" i="13"/>
  <c r="I15" i="13"/>
  <c r="I18" i="13"/>
  <c r="I18" i="17"/>
  <c r="G16" i="13"/>
  <c r="I16" i="19"/>
  <c r="I18" i="19"/>
  <c r="E9" i="19"/>
  <c r="C9" i="19" s="1"/>
  <c r="G16" i="19"/>
  <c r="G18" i="19"/>
  <c r="I16" i="18"/>
  <c r="E11" i="17"/>
  <c r="I16" i="17"/>
  <c r="E9" i="17"/>
  <c r="C9" i="17" s="1"/>
  <c r="I18" i="14"/>
  <c r="I17" i="14"/>
  <c r="E11" i="14"/>
  <c r="G16" i="14"/>
  <c r="E11" i="13"/>
  <c r="I16" i="13"/>
  <c r="E9" i="13"/>
  <c r="C9" i="13" s="1"/>
  <c r="E9" i="15" l="1"/>
  <c r="C9" i="15" s="1"/>
  <c r="E11" i="15"/>
  <c r="G17" i="15"/>
  <c r="I16" i="15"/>
  <c r="G16" i="15"/>
  <c r="G18" i="15"/>
  <c r="I17" i="15"/>
  <c r="I15" i="15"/>
  <c r="C9" i="12"/>
  <c r="J18" i="12" l="1"/>
  <c r="J17" i="12"/>
  <c r="J16" i="12"/>
  <c r="J15" i="12"/>
  <c r="E11" i="12" l="1"/>
</calcChain>
</file>

<file path=xl/sharedStrings.xml><?xml version="1.0" encoding="utf-8"?>
<sst xmlns="http://schemas.openxmlformats.org/spreadsheetml/2006/main" count="601" uniqueCount="57">
  <si>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</si>
  <si>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</si>
  <si>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</si>
  <si>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</si>
  <si>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</si>
  <si>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</si>
  <si>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</si>
  <si>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</si>
  <si>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</si>
  <si>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</si>
  <si>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</si>
  <si>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</si>
  <si>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</si>
  <si>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</si>
  <si>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</si>
  <si>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</si>
  <si>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</si>
  <si>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</si>
  <si>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</si>
  <si>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</si>
  <si>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</si>
  <si>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</si>
  <si>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</si>
  <si>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</si>
  <si>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</si>
  <si>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</si>
  <si>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</si>
  <si>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</si>
  <si>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</si>
  <si>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</si>
  <si>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 xml:space="preserve">ԾԱՆՈԹՈՒԹՅՈՒՆ․ ՀԱՆՐԱԳՐԵՐ՝ 3 </t>
  </si>
  <si>
    <t>2021թ-ի ընթացքում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</si>
  <si>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</si>
  <si>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</si>
  <si>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</si>
  <si>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</si>
  <si>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</si>
  <si>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</si>
  <si>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</si>
  <si>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</si>
  <si>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</si>
  <si>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</si>
  <si>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</si>
  <si>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</si>
  <si>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ՓԱՍՏԱԹՂԹԵՐԻ ԸՆԴՀԱՆՈՒՐ ԹԻՎԸ՝ 2284</t>
  </si>
  <si>
    <t>ԾԱՆՈԹՈՒԹՅՈՒՆ՝ ԱՌԱՋԻՆ ԵԼԻՑԸ 1, ՎԵՐՋԻՆ ԵԼԻՑԻ ԹԻՎԸ՝ 2319, ՈՐԻՑ 35-Ը ՉԵՂԱՐԿՄԱՆ ԾԱՆՈՒՑՈՒՄ Է</t>
  </si>
  <si>
    <t>ԱՍՀՆ ԿՈՂՄԻՑ ՄՇԱԿՎԱԾ ԻՐԱՎԱԿԱՆ ԱԿՏԵՐԻ ՔԱՆԱԿԸ՝    6</t>
  </si>
  <si>
    <t xml:space="preserve">ԱՍՀՆ ԿՈՂՄԻՑ ՄՇԱԿՎԱԾ ԻՐԱՎԱԿԱՆ ԱԿՏԵՐԻ ՔԱՆԱԿԸ՝    </t>
  </si>
  <si>
    <t>ԾԱՆՈԹՈՒԹՅՈՒՆ՝ ՓԱՍՏԱԹՂԹԵՐԻ ԸՆԴՀԱՆՈՒՐ ՔԱՆԱԿԸ՝ 3338, ՝  ՈՐԻՑ -Ը ՉԵՂԱՐԿՄԱՆ ԾԱՆՈՒՑՈՒՄ ԵՎ ԱՎԱՐՏՎԱԾ Է՝ 65, ԺԱՄԱՆԱԿԱՎՈՐ ԵԼԻՑ՝ 378</t>
  </si>
  <si>
    <r>
      <t xml:space="preserve">ՓԱՍՏԱԹՂԹԵՐԻ ԸՆԴՀԱՆՈՒՐ ԹԻՎԸ՝  3338-65-378=     </t>
    </r>
    <r>
      <rPr>
        <b/>
        <sz val="13"/>
        <color theme="1"/>
        <rFont val="GHEA Grapalat"/>
        <family val="3"/>
      </rPr>
      <t>2895</t>
    </r>
  </si>
  <si>
    <t xml:space="preserve"> </t>
  </si>
  <si>
    <t xml:space="preserve">ԾԱՆՈԹՈՒԹՅՈՒՆ՝ ՓԱՍՏԱԹՂԹԵՐԻ ԸՆԴՀԱՆՈՒՐ ՔԱՆԱԿԸ՝ 3610, ՝  ՈՐԻՑ  115 ԺԱՄԱՆԱԿԱՎՈՐ ԵԼԻՑ </t>
  </si>
  <si>
    <t>ՓԱՍՏԱԹՂԹԵՐԻ ԸՆԴՀԱՆՈՒՐ ԹԻՎԸ՝  3610-115= 3495</t>
  </si>
  <si>
    <t>ԾԱՆՈԹՈՒԹՅՈՒՆ՝ ՓԱՍՏԱԹՂԹԵՐԻ ԸՆԴՀԱՆՈՒՐ ՔԱՆԱԿԸ՝ 3329, ՝  ՈՐԻՑ  133 ԺԱՄԱՆԱԿԱՎՈՐ ԵԼԻՑ , ԱՎԱՐՏՎԱԾ՝ 2</t>
  </si>
  <si>
    <t>ՓԱՍՏԱԹՂԹԵՐԻ ԸՆԴՀԱՆՈՒՐ ԹԻՎԸ՝  3329-133-2=3194</t>
  </si>
  <si>
    <t xml:space="preserve">ԾԱՆՈԹՈՒԹՅՈՒՆ՝ ՓԱՍՏԱԹՂԹԵՐԻ ԸՆԴՀԱՆՈՒՐ ՔԱՆԱԿԸ՝ 2756, ՝  ՈՐԻՑ  83  ԺԱՄԱՆԱԿԱՎՈՐ ԵԼԻՑ </t>
  </si>
  <si>
    <t>ՓԱՍՏԱԹՂԹԵՐԻ ԸՆԴՀԱՆՈՒՐ ԹԻՎԸ՝  2756-83=2673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</si>
</sst>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3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opLeftCell="A7" workbookViewId="0">
      <selection activeCell="P29" sqref="P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2284</v>
      </c>
      <c r="D9" s="74">
        <v>1478</v>
      </c>
      <c r="E9" s="77">
        <f>E13</f>
        <v>756</v>
      </c>
      <c r="F9" s="78"/>
      <c r="G9" s="78"/>
      <c r="H9" s="78"/>
      <c r="I9" s="78"/>
      <c r="J9" s="79"/>
      <c r="K9" s="33">
        <f>P9+Q9</f>
        <v>50</v>
      </c>
      <c r="L9" s="61"/>
      <c r="M9" s="32">
        <f>N9+O9+P9</f>
        <v>152</v>
      </c>
      <c r="N9" s="29">
        <v>124</v>
      </c>
      <c r="O9" s="29">
        <v>5</v>
      </c>
      <c r="P9" s="30">
        <v>23</v>
      </c>
      <c r="Q9" s="31">
        <v>27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/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756</v>
      </c>
      <c r="F13" s="112"/>
      <c r="G13" s="113"/>
      <c r="H13" s="111">
        <v>25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369</v>
      </c>
      <c r="G15" s="7">
        <f>IFERROR(F15/$E$13,"")</f>
        <v>0.48809523809523808</v>
      </c>
      <c r="H15" s="27">
        <v>24</v>
      </c>
      <c r="I15" s="7">
        <f>IFERROR(H15/$E$13,"")</f>
        <v>3.1746031746031744E-2</v>
      </c>
      <c r="J15" s="18">
        <f>F15+H15</f>
        <v>393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42</v>
      </c>
      <c r="G16" s="7">
        <f t="shared" ref="G16:G18" si="0">IFERROR(F16/$E$13,"")</f>
        <v>5.5555555555555552E-2</v>
      </c>
      <c r="H16" s="27">
        <v>1</v>
      </c>
      <c r="I16" s="7">
        <f t="shared" ref="I16:I18" si="1">IFERROR(H16/$E$13,"")</f>
        <v>1.3227513227513227E-3</v>
      </c>
      <c r="J16" s="18">
        <f t="shared" ref="J16:J18" si="2">F16+H16</f>
        <v>43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321</v>
      </c>
      <c r="G17" s="7">
        <f t="shared" si="0"/>
        <v>0.42460317460317459</v>
      </c>
      <c r="H17" s="27">
        <v>0</v>
      </c>
      <c r="I17" s="7">
        <f t="shared" si="1"/>
        <v>0</v>
      </c>
      <c r="J17" s="18">
        <f t="shared" si="2"/>
        <v>321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24</v>
      </c>
      <c r="G18" s="7">
        <f t="shared" si="0"/>
        <v>3.1746031746031744E-2</v>
      </c>
      <c r="H18" s="12">
        <v>0</v>
      </c>
      <c r="I18" s="7">
        <f t="shared" si="1"/>
        <v>0</v>
      </c>
      <c r="J18" s="18">
        <f t="shared" si="2"/>
        <v>24</v>
      </c>
      <c r="K18" s="20"/>
      <c r="L18" s="15"/>
      <c r="M18" s="89"/>
      <c r="N18" s="90"/>
      <c r="O18" s="90"/>
      <c r="P18" s="90"/>
      <c r="Q18" s="95"/>
    </row>
    <row r="23" spans="1:17" ht="16.5" customHeight="1" x14ac:dyDescent="0.25">
      <c r="B23" s="82" t="s">
        <v>45</v>
      </c>
      <c r="C23" s="82"/>
      <c r="D23" s="82"/>
      <c r="E23" s="82"/>
      <c r="F23" s="82"/>
      <c r="G23" s="82"/>
      <c r="H23" s="82"/>
      <c r="I23" s="82"/>
    </row>
    <row r="24" spans="1:17" ht="15" customHeight="1" x14ac:dyDescent="0.25">
      <c r="B24" s="82"/>
      <c r="C24" s="82"/>
      <c r="D24" s="82"/>
      <c r="E24" s="82"/>
      <c r="F24" s="82"/>
      <c r="G24" s="82"/>
      <c r="H24" s="82"/>
      <c r="I24" s="82"/>
      <c r="J24" s="14"/>
      <c r="K24" s="14"/>
      <c r="M24" s="14"/>
      <c r="N24" s="14"/>
      <c r="O24" s="14"/>
      <c r="P24" s="14"/>
      <c r="Q24" s="14"/>
    </row>
    <row r="25" spans="1:17" ht="25.5" customHeight="1" x14ac:dyDescent="0.25">
      <c r="B25" s="45" t="s">
        <v>44</v>
      </c>
      <c r="C25" s="45"/>
      <c r="D25" s="45"/>
      <c r="E25" s="45"/>
      <c r="F25" s="45"/>
      <c r="G25" s="45"/>
      <c r="H25" s="45"/>
      <c r="I25" s="45"/>
    </row>
    <row r="27" spans="1:17" x14ac:dyDescent="0.25">
      <c r="B27" s="83" t="s">
        <v>46</v>
      </c>
      <c r="C27" s="84"/>
      <c r="D27" s="84"/>
      <c r="E27" s="84"/>
      <c r="F27" s="84"/>
      <c r="G27" s="84"/>
      <c r="H27" s="84"/>
      <c r="I27" s="84"/>
    </row>
  </sheetData>
  <mergeCells count="32">
    <mergeCell ref="B23:I24"/>
    <mergeCell ref="B27:I27"/>
    <mergeCell ref="M7:P7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  <mergeCell ref="B25:I25"/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41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42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/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4" spans="1:17" ht="17.25" customHeight="1" x14ac:dyDescent="0.25">
      <c r="B24" s="124"/>
      <c r="C24" s="124"/>
      <c r="D24" s="124"/>
      <c r="E24" s="124"/>
      <c r="F24" s="124"/>
      <c r="G24" s="124"/>
      <c r="H24" s="124"/>
    </row>
  </sheetData>
  <mergeCells count="30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43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8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8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1" spans="1:17" x14ac:dyDescent="0.25">
      <c r="C21" s="124"/>
      <c r="D21" s="124"/>
      <c r="E21" s="124"/>
      <c r="F21" s="124"/>
      <c r="G21" s="124"/>
      <c r="H21" s="124"/>
      <c r="I21" s="124"/>
    </row>
    <row r="22" spans="1:17" x14ac:dyDescent="0.25">
      <c r="B22" s="124"/>
      <c r="C22" s="124"/>
      <c r="D22" s="124"/>
      <c r="E22" s="124"/>
      <c r="F22" s="124"/>
      <c r="G22" s="124"/>
      <c r="H22" s="124"/>
    </row>
    <row r="23" spans="1:17" x14ac:dyDescent="0.25">
      <c r="B23" s="124"/>
      <c r="C23" s="124"/>
      <c r="D23" s="124"/>
      <c r="E23" s="124"/>
      <c r="F23" s="124"/>
      <c r="G23" s="124"/>
      <c r="H23" s="124"/>
    </row>
    <row r="24" spans="1:17" x14ac:dyDescent="0.25">
      <c r="B24" s="124"/>
      <c r="C24" s="124"/>
      <c r="D24" s="124"/>
      <c r="E24" s="124"/>
      <c r="F24" s="124"/>
      <c r="G24" s="124"/>
      <c r="H24" s="12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3">
    <mergeCell ref="C21:I21"/>
    <mergeCell ref="B22:H22"/>
    <mergeCell ref="B23:H23"/>
    <mergeCell ref="B24:H24"/>
    <mergeCell ref="D9:D13"/>
    <mergeCell ref="E10:J10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24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8674</v>
      </c>
      <c r="D9" s="74">
        <f>SUM('Ե-01:Ե-03'!D9:D13)</f>
        <v>5575</v>
      </c>
      <c r="E9" s="77">
        <f>E13</f>
        <v>2891</v>
      </c>
      <c r="F9" s="78"/>
      <c r="G9" s="78"/>
      <c r="H9" s="78"/>
      <c r="I9" s="78"/>
      <c r="J9" s="79"/>
      <c r="K9" s="33">
        <f>SUM('Ե-01:Ե-03'!K9)</f>
        <v>208</v>
      </c>
      <c r="L9" s="61"/>
      <c r="M9" s="32">
        <f>SUM('Ե-01:Ե-03'!M9)</f>
        <v>511</v>
      </c>
      <c r="N9" s="28">
        <f>SUM('Ե-01:Ե-03'!N9)</f>
        <v>390</v>
      </c>
      <c r="O9" s="28">
        <f>SUM('Ե-01:Ե-03'!O9)</f>
        <v>19</v>
      </c>
      <c r="P9" s="28">
        <f>SUM('Ե-01:Ե-03'!P9)</f>
        <v>102</v>
      </c>
      <c r="Q9" s="28">
        <f>SUM('Ե-01:Ե-03'!Q9)</f>
        <v>106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2937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SUM('Ե-01:Ե-03'!E13:G13)</f>
        <v>2891</v>
      </c>
      <c r="F13" s="112"/>
      <c r="G13" s="113"/>
      <c r="H13" s="111">
        <f>SUM('Ե-01:Ե-03'!H13:J13)</f>
        <v>46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SUM('Ե-01:Ե-03'!F15)</f>
        <v>1199</v>
      </c>
      <c r="G15" s="7">
        <f t="shared" ref="G15:G18" si="0">IFERROR(F15/$E$13,"")</f>
        <v>0.41473538567969559</v>
      </c>
      <c r="H15" s="27">
        <f>SUM('Ե-01:Ե-03'!H15)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SUM('Ե-01:Ե-03'!F16)</f>
        <v>459</v>
      </c>
      <c r="G16" s="7">
        <f t="shared" si="0"/>
        <v>0.15876859218263575</v>
      </c>
      <c r="H16" s="27">
        <f>SUM('Ե-01:Ե-03'!H16)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SUM('Ե-01:Ե-03'!F17)</f>
        <v>1143</v>
      </c>
      <c r="G17" s="7">
        <f t="shared" si="0"/>
        <v>0.39536492563126946</v>
      </c>
      <c r="H17" s="27">
        <f>SUM('Ե-01:Ե-03'!H17)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SUM('Ե-01:Ե-03'!F18)</f>
        <v>90</v>
      </c>
      <c r="G18" s="7">
        <f t="shared" si="0"/>
        <v>3.113109650639917E-2</v>
      </c>
      <c r="H18" s="27">
        <f>SUM('Ե-01:Ե-03'!H18)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25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8521</v>
      </c>
      <c r="D9" s="74">
        <f>SUM('Ե-04:Ե-06'!D9:D13)</f>
        <v>5414</v>
      </c>
      <c r="E9" s="77">
        <f>E13</f>
        <v>2886</v>
      </c>
      <c r="F9" s="78"/>
      <c r="G9" s="78"/>
      <c r="H9" s="78"/>
      <c r="I9" s="78"/>
      <c r="J9" s="79"/>
      <c r="K9" s="33">
        <f>SUM('Ե-04:Ե-06'!K9)</f>
        <v>221</v>
      </c>
      <c r="L9" s="61"/>
      <c r="M9" s="32">
        <f>SUM('Ե-04:Ե-06'!M9)</f>
        <v>456</v>
      </c>
      <c r="N9" s="28">
        <f>SUM('Ե-04:Ե-06'!N9)</f>
        <v>325</v>
      </c>
      <c r="O9" s="28">
        <f>SUM('Ե-04:Ե-06'!O9)</f>
        <v>23</v>
      </c>
      <c r="P9" s="28">
        <f>SUM('Ե-04:Ե-06'!P9)</f>
        <v>108</v>
      </c>
      <c r="Q9" s="28">
        <f>SUM('Ե-04:Ե-06'!Q9)</f>
        <v>113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2929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SUM('Ե-04:Ե-06'!E13:G13)</f>
        <v>2886</v>
      </c>
      <c r="F13" s="112"/>
      <c r="G13" s="113"/>
      <c r="H13" s="111">
        <f>SUM('Ե-04:Ե-06'!H13:J13)</f>
        <v>43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SUM('Ե-04:Ե-06'!F15)</f>
        <v>1361</v>
      </c>
      <c r="G15" s="7">
        <f t="shared" ref="G15:G18" si="0">IFERROR(F15/$E$13,"")</f>
        <v>0.4715869715869716</v>
      </c>
      <c r="H15" s="27">
        <f>SUM('Ե-04:Ե-06'!H15)</f>
        <v>37</v>
      </c>
      <c r="I15" s="24">
        <f>IFERROR(H15/$H$13,"")</f>
        <v>0.86046511627906974</v>
      </c>
      <c r="J15" s="18">
        <f>F15+H15</f>
        <v>1398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SUM('Ե-04:Ե-06'!F16)</f>
        <v>572</v>
      </c>
      <c r="G16" s="7">
        <f t="shared" si="0"/>
        <v>0.1981981981981982</v>
      </c>
      <c r="H16" s="27">
        <f>SUM('Ե-04:Ե-06'!H16)</f>
        <v>3</v>
      </c>
      <c r="I16" s="24">
        <f t="shared" ref="I16:I18" si="1">IFERROR(H16/$H$13,"")</f>
        <v>6.9767441860465115E-2</v>
      </c>
      <c r="J16" s="18">
        <f t="shared" ref="J16:J18" si="2">F16+H16</f>
        <v>575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SUM('Ե-04:Ե-06'!F17)</f>
        <v>839</v>
      </c>
      <c r="G17" s="7">
        <f t="shared" si="0"/>
        <v>0.29071379071379072</v>
      </c>
      <c r="H17" s="27">
        <f>SUM('Ե-04:Ե-06'!H17)</f>
        <v>2</v>
      </c>
      <c r="I17" s="24">
        <f t="shared" si="1"/>
        <v>4.6511627906976744E-2</v>
      </c>
      <c r="J17" s="18">
        <f t="shared" si="2"/>
        <v>841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SUM('Ե-04:Ե-06'!F18)</f>
        <v>114</v>
      </c>
      <c r="G18" s="7">
        <f t="shared" si="0"/>
        <v>3.9501039501039503E-2</v>
      </c>
      <c r="H18" s="27">
        <f>SUM('Ե-04:Ե-06'!H18)</f>
        <v>1</v>
      </c>
      <c r="I18" s="24">
        <f t="shared" si="1"/>
        <v>2.3255813953488372E-2</v>
      </c>
      <c r="J18" s="18">
        <f t="shared" si="2"/>
        <v>115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B1"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>
        <f>'Ե-07'!D9:D13+'Ե-08'!D9:D13+'Ե-09'!D9:D13</f>
        <v>0</v>
      </c>
      <c r="E9" s="77">
        <f>E13</f>
        <v>0</v>
      </c>
      <c r="F9" s="78"/>
      <c r="G9" s="78"/>
      <c r="H9" s="78"/>
      <c r="I9" s="78"/>
      <c r="J9" s="79"/>
      <c r="K9" s="33">
        <f>SUM('Ե-07:Ե-09'!K9)</f>
        <v>0</v>
      </c>
      <c r="L9" s="61"/>
      <c r="M9" s="32">
        <f>SUM('Ե-07:Ե-09'!M9)</f>
        <v>0</v>
      </c>
      <c r="N9" s="28">
        <f>SUM('Ե-07:Ե-09'!N9)</f>
        <v>0</v>
      </c>
      <c r="O9" s="28">
        <f>SUM('Ե-07:Ե-09'!O9)</f>
        <v>0</v>
      </c>
      <c r="P9" s="28">
        <f>SUM('Ե-07:Ե-09'!P9)</f>
        <v>0</v>
      </c>
      <c r="Q9" s="28">
        <f>SUM('Ե-07:Ե-09'!Q9)</f>
        <v>0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F15+F16+F17+F18</f>
        <v>0</v>
      </c>
      <c r="F13" s="112"/>
      <c r="G13" s="113"/>
      <c r="H13" s="123">
        <f>H15+H16+H17+H18</f>
        <v>0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SUM('Ե-07:Ե-09'!F15)</f>
        <v>0</v>
      </c>
      <c r="G15" s="7" t="str">
        <f t="shared" ref="G15:G18" si="0">IFERROR(F15/$E$13,"")</f>
        <v/>
      </c>
      <c r="H15" s="27">
        <f>SUM('Ե-07:Ե-09'!H15)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SUM('Ե-07:Ե-09'!F16)</f>
        <v>0</v>
      </c>
      <c r="G16" s="7" t="str">
        <f t="shared" si="0"/>
        <v/>
      </c>
      <c r="H16" s="27">
        <f>SUM('Ե-07:Ե-09'!H16)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SUM('Ե-07:Ե-09'!F17)</f>
        <v>0</v>
      </c>
      <c r="G17" s="7" t="str">
        <f t="shared" si="0"/>
        <v/>
      </c>
      <c r="H17" s="27">
        <f>SUM('Ե-07:Ե-09'!H17)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SUM('Ե-07:Ե-09'!F18)</f>
        <v>0</v>
      </c>
      <c r="G18" s="7" t="str">
        <f t="shared" si="0"/>
        <v/>
      </c>
      <c r="H18" s="27">
        <f>SUM('Ե-07:Ե-09'!H18)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27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>
        <f>SUM('Ե-10:Ե-12'!D9:D13)</f>
        <v>0</v>
      </c>
      <c r="E9" s="77">
        <f>E13</f>
        <v>0</v>
      </c>
      <c r="F9" s="78"/>
      <c r="G9" s="78"/>
      <c r="H9" s="78"/>
      <c r="I9" s="78"/>
      <c r="J9" s="79"/>
      <c r="K9" s="33">
        <f>SUM('Ե-10:Ե-12'!K9)</f>
        <v>0</v>
      </c>
      <c r="L9" s="61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SUM('Ե-10:Ե-12'!E13:G13)</f>
        <v>0</v>
      </c>
      <c r="F13" s="112"/>
      <c r="G13" s="113"/>
      <c r="H13" s="111">
        <f>SUM('Ե-10:Ե-12'!H13:J13)</f>
        <v>0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17195</v>
      </c>
      <c r="D9" s="74">
        <f>SUM('Ե-01:Ե-06'!D9:D13)</f>
        <v>10989</v>
      </c>
      <c r="E9" s="77">
        <f>E13</f>
        <v>5777</v>
      </c>
      <c r="F9" s="78"/>
      <c r="G9" s="78"/>
      <c r="H9" s="78"/>
      <c r="I9" s="78"/>
      <c r="J9" s="79"/>
      <c r="K9" s="33">
        <f>SUM('Ե-01:Ե-06'!K9)</f>
        <v>429</v>
      </c>
      <c r="L9" s="61"/>
      <c r="M9" s="32">
        <f>SUM('Ե-01:Ե-06'!M9)</f>
        <v>967</v>
      </c>
      <c r="N9" s="28">
        <f>SUM('Ե-01:Ե-06'!N9)</f>
        <v>715</v>
      </c>
      <c r="O9" s="28">
        <f>SUM('Ե-01:Ե-06'!O9)</f>
        <v>42</v>
      </c>
      <c r="P9" s="28">
        <f>SUM('Ե-01:Ե-06'!P9)</f>
        <v>210</v>
      </c>
      <c r="Q9" s="28">
        <f>SUM('Ե-01:Ե-06'!Q9)</f>
        <v>219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5866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SUM('Ե-01:Ե-06'!E13:G13)</f>
        <v>5777</v>
      </c>
      <c r="F13" s="112"/>
      <c r="G13" s="113"/>
      <c r="H13" s="111">
        <f>SUM('Ե-01:Ե-06'!H13:J13)</f>
        <v>89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SUM('Ե-01:Ե-06'!F15)</f>
        <v>2560</v>
      </c>
      <c r="G15" s="7">
        <f t="shared" ref="G15:G18" si="0">IFERROR(F15/$E$13,"")</f>
        <v>0.44313657607754892</v>
      </c>
      <c r="H15" s="27">
        <f>SUM('Ե-01:Ե-06'!H15)</f>
        <v>78</v>
      </c>
      <c r="I15" s="24">
        <f>IFERROR(H15/$H$13,"")</f>
        <v>0.8764044943820225</v>
      </c>
      <c r="J15" s="18">
        <f>F15+H15</f>
        <v>2638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SUM('Ե-01:Ե-06'!F16)</f>
        <v>1031</v>
      </c>
      <c r="G16" s="7">
        <f t="shared" si="0"/>
        <v>0.1784663320062316</v>
      </c>
      <c r="H16" s="27">
        <f>SUM('Ե-01:Ե-06'!H16)</f>
        <v>5</v>
      </c>
      <c r="I16" s="24">
        <f t="shared" ref="I16:I18" si="1">IFERROR(H16/$H$13,"")</f>
        <v>5.6179775280898875E-2</v>
      </c>
      <c r="J16" s="18">
        <f t="shared" ref="J16:J18" si="2">F16+H16</f>
        <v>1036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SUM('Ե-01:Ե-06'!F17)</f>
        <v>1982</v>
      </c>
      <c r="G17" s="7">
        <f t="shared" si="0"/>
        <v>0.3430846460100398</v>
      </c>
      <c r="H17" s="27">
        <f>SUM('Ե-01:Ե-06'!H17)</f>
        <v>5</v>
      </c>
      <c r="I17" s="24">
        <f t="shared" si="1"/>
        <v>5.6179775280898875E-2</v>
      </c>
      <c r="J17" s="18">
        <f t="shared" si="2"/>
        <v>1987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SUM('Ե-01:Ե-06'!F18)</f>
        <v>204</v>
      </c>
      <c r="G18" s="7">
        <f t="shared" si="0"/>
        <v>3.5312445906179678E-2</v>
      </c>
      <c r="H18" s="27">
        <f>SUM('Ե-01:Ե-06'!H18)</f>
        <v>1</v>
      </c>
      <c r="I18" s="24">
        <f t="shared" si="1"/>
        <v>1.1235955056179775E-2</v>
      </c>
      <c r="J18" s="18">
        <f t="shared" si="2"/>
        <v>205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U12" sqref="U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29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>
        <f>SUM('Ե-07:Ե-12'!D9:D13)</f>
        <v>0</v>
      </c>
      <c r="E9" s="77">
        <f>E13</f>
        <v>0</v>
      </c>
      <c r="F9" s="78"/>
      <c r="G9" s="78"/>
      <c r="H9" s="78"/>
      <c r="I9" s="78"/>
      <c r="J9" s="79"/>
      <c r="K9" s="33">
        <f>SUM('Ե-07:Ե-12'!K9)</f>
        <v>0</v>
      </c>
      <c r="L9" s="61"/>
      <c r="M9" s="32">
        <f>SUM('Ե-07:Ե-12'!M9)</f>
        <v>0</v>
      </c>
      <c r="N9" s="28">
        <f>SUM('Ե-07:Ե-12'!N9)</f>
        <v>0</v>
      </c>
      <c r="O9" s="28">
        <f>SUM('Ե-07:Ե-12'!O9)</f>
        <v>0</v>
      </c>
      <c r="P9" s="28">
        <f>SUM('Ե-07:Ե-12'!P9)</f>
        <v>0</v>
      </c>
      <c r="Q9" s="28">
        <f>SUM('Ե-07:Ե-12'!Q9)</f>
        <v>0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SUM('Ե-07:Ե-12'!E13:G13)</f>
        <v>0</v>
      </c>
      <c r="F13" s="112"/>
      <c r="G13" s="113"/>
      <c r="H13" s="111">
        <f>SUM('Ե-07:Ե-12'!H13:J13)</f>
        <v>0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SUM('Ե-07:Ե-12'!F15)</f>
        <v>0</v>
      </c>
      <c r="G15" s="7" t="str">
        <f t="shared" ref="G15:G18" si="0">IFERROR(F15/$E$13,"")</f>
        <v/>
      </c>
      <c r="H15" s="27">
        <f>SUM('Ե-07:Ե-12'!H15)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SUM('Ե-07:Ե-12'!F16)</f>
        <v>0</v>
      </c>
      <c r="G16" s="7" t="str">
        <f t="shared" si="0"/>
        <v/>
      </c>
      <c r="H16" s="27">
        <f>SUM('Ե-07:Ե-12'!H16)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SUM('Ե-07:Ե-12'!F17)</f>
        <v>0</v>
      </c>
      <c r="G17" s="7" t="str">
        <f t="shared" si="0"/>
        <v/>
      </c>
      <c r="H17" s="27">
        <f>SUM('Ե-07:Ե-12'!H17)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SUM('Ե-07:Ե-12'!F18)</f>
        <v>0</v>
      </c>
      <c r="G18" s="7" t="str">
        <f t="shared" si="0"/>
        <v/>
      </c>
      <c r="H18" s="27">
        <f>SUM('Ե-07:Ե-12'!H18)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B1" workbookViewId="0">
      <selection activeCell="S24" sqref="S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17195</v>
      </c>
      <c r="D9" s="74">
        <f>SUM('Ե-01:Ե-12'!D9:D13)</f>
        <v>10989</v>
      </c>
      <c r="E9" s="77">
        <f>E13</f>
        <v>5777</v>
      </c>
      <c r="F9" s="78"/>
      <c r="G9" s="78"/>
      <c r="H9" s="78"/>
      <c r="I9" s="78"/>
      <c r="J9" s="79"/>
      <c r="K9" s="33">
        <f>SUM('Ե-01:Ե-12'!K9)</f>
        <v>429</v>
      </c>
      <c r="L9" s="61"/>
      <c r="M9" s="32">
        <f>SUM('Ե-01:Ե-12'!M9)</f>
        <v>967</v>
      </c>
      <c r="N9" s="28">
        <f>SUM('Ե-01:Ե-12'!N9)</f>
        <v>715</v>
      </c>
      <c r="O9" s="28">
        <f>SUM('Ե-01:Ե-12'!O9)</f>
        <v>42</v>
      </c>
      <c r="P9" s="28">
        <f>SUM('Ե-01:Ե-12'!P9)</f>
        <v>210</v>
      </c>
      <c r="Q9" s="28">
        <f>SUM('Ե-01:Ե-12'!Q9)</f>
        <v>219</v>
      </c>
    </row>
    <row r="10" spans="1:20" ht="38.25" customHeight="1" x14ac:dyDescent="0.25">
      <c r="A10" s="69"/>
      <c r="B10" s="100"/>
      <c r="C10" s="72"/>
      <c r="D10" s="75"/>
      <c r="E10" s="108"/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5866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f>SUM('Ե-01:Ե-12'!E13:G13)</f>
        <v>5777</v>
      </c>
      <c r="F13" s="112"/>
      <c r="G13" s="113"/>
      <c r="H13" s="111">
        <f>SUM('Ե-01:Ե-12'!H13:J13)</f>
        <v>89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f>SUM('Ե-01:Ե-12'!F15)</f>
        <v>2560</v>
      </c>
      <c r="G15" s="7">
        <f t="shared" ref="G15:G18" si="0">IFERROR(F15/$E$13,"")</f>
        <v>0.44313657607754892</v>
      </c>
      <c r="H15" s="27">
        <f>SUM('Ե-01:Ե-12'!H15)</f>
        <v>78</v>
      </c>
      <c r="I15" s="24">
        <f>IFERROR(H15/$H$13,"")</f>
        <v>0.8764044943820225</v>
      </c>
      <c r="J15" s="18">
        <f>F15+H15</f>
        <v>2638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f>SUM('Ե-01:Ե-12'!F16)</f>
        <v>1031</v>
      </c>
      <c r="G16" s="7">
        <f t="shared" si="0"/>
        <v>0.1784663320062316</v>
      </c>
      <c r="H16" s="27">
        <f>SUM('Ե-01:Ե-12'!H16)</f>
        <v>5</v>
      </c>
      <c r="I16" s="24">
        <f t="shared" ref="I16:I18" si="1">IFERROR(H16/$H$13,"")</f>
        <v>5.6179775280898875E-2</v>
      </c>
      <c r="J16" s="18">
        <f t="shared" ref="J16:J18" si="2">F16+H16</f>
        <v>1036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f>SUM('Ե-01:Ե-12'!F17)</f>
        <v>1982</v>
      </c>
      <c r="G17" s="7">
        <f t="shared" si="0"/>
        <v>0.3430846460100398</v>
      </c>
      <c r="H17" s="27">
        <f>SUM('Ե-01:Ե-12'!H17)</f>
        <v>5</v>
      </c>
      <c r="I17" s="24">
        <f t="shared" si="1"/>
        <v>5.6179775280898875E-2</v>
      </c>
      <c r="J17" s="18">
        <f t="shared" si="2"/>
        <v>1987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27">
        <f>SUM('Ե-01:Ե-12'!F18)</f>
        <v>204</v>
      </c>
      <c r="G18" s="7">
        <f t="shared" si="0"/>
        <v>3.5312445906179678E-2</v>
      </c>
      <c r="H18" s="27">
        <f>SUM('Ե-01:Ե-12'!H18)</f>
        <v>1</v>
      </c>
      <c r="I18" s="24">
        <f t="shared" si="1"/>
        <v>1.1235955056179775E-2</v>
      </c>
      <c r="J18" s="18">
        <f t="shared" si="2"/>
        <v>205</v>
      </c>
      <c r="K18" s="20"/>
      <c r="L18" s="15"/>
      <c r="M18" s="89"/>
      <c r="N18" s="90"/>
      <c r="O18" s="90"/>
      <c r="P18" s="90"/>
      <c r="Q18" s="9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B24" sqref="B24:P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3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33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2895</v>
      </c>
      <c r="D9" s="74">
        <v>1911</v>
      </c>
      <c r="E9" s="77">
        <f>E13</f>
        <v>922</v>
      </c>
      <c r="F9" s="78"/>
      <c r="G9" s="78"/>
      <c r="H9" s="78"/>
      <c r="I9" s="78"/>
      <c r="J9" s="79"/>
      <c r="K9" s="33">
        <f>P9+Q9</f>
        <v>62</v>
      </c>
      <c r="L9" s="61"/>
      <c r="M9" s="34">
        <f>N9+O9+P9</f>
        <v>144</v>
      </c>
      <c r="N9" s="35">
        <v>111</v>
      </c>
      <c r="O9" s="35">
        <v>7</v>
      </c>
      <c r="P9" s="36">
        <v>26</v>
      </c>
      <c r="Q9" s="37">
        <v>36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938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922</v>
      </c>
      <c r="F13" s="112"/>
      <c r="G13" s="113"/>
      <c r="H13" s="111">
        <v>16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363</v>
      </c>
      <c r="G15" s="7">
        <f>IFERROR(F15/$E$13,"")</f>
        <v>0.39370932754880694</v>
      </c>
      <c r="H15" s="27">
        <v>14</v>
      </c>
      <c r="I15" s="7">
        <f>IFERROR(H15/$E$13,"")</f>
        <v>1.5184381778741865E-2</v>
      </c>
      <c r="J15" s="18">
        <f>F15+H15</f>
        <v>377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139</v>
      </c>
      <c r="G16" s="7">
        <f t="shared" ref="G16:G18" si="0">IFERROR(F16/$E$13,"")</f>
        <v>0.15075921908893708</v>
      </c>
      <c r="H16" s="27">
        <v>1</v>
      </c>
      <c r="I16" s="7">
        <f t="shared" ref="I16:I18" si="1">IFERROR(H16/$E$13,"")</f>
        <v>1.0845986984815619E-3</v>
      </c>
      <c r="J16" s="18">
        <f t="shared" ref="J16:J18" si="2">F16+H16</f>
        <v>140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390</v>
      </c>
      <c r="G17" s="7">
        <f t="shared" si="0"/>
        <v>0.42299349240780909</v>
      </c>
      <c r="H17" s="27">
        <v>1</v>
      </c>
      <c r="I17" s="7">
        <f t="shared" si="1"/>
        <v>1.0845986984815619E-3</v>
      </c>
      <c r="J17" s="18">
        <f t="shared" si="2"/>
        <v>391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30</v>
      </c>
      <c r="G18" s="7">
        <f t="shared" si="0"/>
        <v>3.2537960954446853E-2</v>
      </c>
      <c r="H18" s="12">
        <v>0</v>
      </c>
      <c r="I18" s="7">
        <f t="shared" si="1"/>
        <v>0</v>
      </c>
      <c r="J18" s="18">
        <f t="shared" si="2"/>
        <v>30</v>
      </c>
      <c r="K18" s="20"/>
      <c r="L18" s="15"/>
      <c r="M18" s="89"/>
      <c r="N18" s="90"/>
      <c r="O18" s="90"/>
      <c r="P18" s="90"/>
      <c r="Q18" s="95"/>
    </row>
    <row r="24" spans="1:17" ht="16.5" x14ac:dyDescent="0.25">
      <c r="B24" s="42" t="s">
        <v>48</v>
      </c>
      <c r="C24" s="42"/>
      <c r="D24" s="42"/>
      <c r="E24" s="42"/>
      <c r="F24" s="42"/>
      <c r="G24" s="42"/>
      <c r="H24" s="42"/>
      <c r="I24" s="42"/>
      <c r="J24" s="42"/>
      <c r="K24" s="43"/>
      <c r="L24" s="44"/>
      <c r="M24" s="43"/>
      <c r="N24" s="43"/>
      <c r="O24" s="43"/>
      <c r="P24" s="43"/>
      <c r="Q24" s="14"/>
    </row>
    <row r="25" spans="1:17" ht="16.5" x14ac:dyDescent="0.3">
      <c r="B25" s="39"/>
      <c r="C25" s="40"/>
      <c r="D25" s="41"/>
      <c r="E25" s="41"/>
      <c r="F25" s="41"/>
      <c r="G25" s="41"/>
      <c r="H25" s="41"/>
      <c r="I25" s="41"/>
      <c r="J25" s="41"/>
    </row>
    <row r="26" spans="1:17" ht="16.5" x14ac:dyDescent="0.25">
      <c r="B26" s="114" t="s">
        <v>49</v>
      </c>
      <c r="C26" s="114"/>
      <c r="D26" s="114"/>
      <c r="E26" s="114"/>
      <c r="F26" s="114"/>
      <c r="G26" s="114"/>
      <c r="H26" s="115"/>
      <c r="I26" s="41"/>
      <c r="J26" s="41"/>
    </row>
    <row r="27" spans="1:17" ht="16.5" x14ac:dyDescent="0.25">
      <c r="B27" s="39"/>
      <c r="C27" s="41"/>
      <c r="D27" s="41"/>
      <c r="E27" s="41"/>
      <c r="F27" s="41"/>
      <c r="G27" s="41"/>
      <c r="H27" s="41"/>
      <c r="I27" s="41"/>
      <c r="J27" s="41"/>
    </row>
    <row r="28" spans="1:17" ht="16.5" x14ac:dyDescent="0.25">
      <c r="B28" s="116" t="s">
        <v>47</v>
      </c>
      <c r="C28" s="116"/>
      <c r="D28" s="116"/>
      <c r="E28" s="116"/>
      <c r="F28" s="116"/>
      <c r="G28" s="116"/>
      <c r="H28" s="116"/>
      <c r="I28" s="116"/>
      <c r="J28" s="38"/>
    </row>
  </sheetData>
  <mergeCells count="31"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K10:K13"/>
    <mergeCell ref="A9:A13"/>
    <mergeCell ref="B9:B13"/>
    <mergeCell ref="B26:H26"/>
    <mergeCell ref="B28:I28"/>
    <mergeCell ref="M14:Q18"/>
    <mergeCell ref="E9:J9"/>
    <mergeCell ref="E13:G13"/>
    <mergeCell ref="H12:J12"/>
    <mergeCell ref="M10:M13"/>
    <mergeCell ref="N10:N13"/>
    <mergeCell ref="A14:D18"/>
    <mergeCell ref="C9:C13"/>
    <mergeCell ref="D9:D13"/>
    <mergeCell ref="E11:J11"/>
    <mergeCell ref="H13:J13"/>
    <mergeCell ref="E12:G12"/>
    <mergeCell ref="E10:J10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6"/>
  <sheetViews>
    <sheetView topLeftCell="A7" zoomScaleNormal="100" workbookViewId="0">
      <selection activeCell="B22" sqref="B22:P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12.5703125" style="1" customWidth="1"/>
    <col min="14" max="14" width="10.28515625" style="1" customWidth="1"/>
    <col min="15" max="15" width="10.42578125" style="1" customWidth="1"/>
    <col min="16" max="16" width="11.140625" style="1" customWidth="1"/>
    <col min="17" max="17" width="16.710937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34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3495</v>
      </c>
      <c r="D9" s="74">
        <v>2186</v>
      </c>
      <c r="E9" s="77">
        <f>E13</f>
        <v>1213</v>
      </c>
      <c r="F9" s="78"/>
      <c r="G9" s="78"/>
      <c r="H9" s="78"/>
      <c r="I9" s="78"/>
      <c r="J9" s="79"/>
      <c r="K9" s="33">
        <f>P9+Q9</f>
        <v>96</v>
      </c>
      <c r="L9" s="61"/>
      <c r="M9" s="32">
        <f>N9+O9+P9</f>
        <v>215</v>
      </c>
      <c r="N9" s="29">
        <v>155</v>
      </c>
      <c r="O9" s="29">
        <v>7</v>
      </c>
      <c r="P9" s="30">
        <v>53</v>
      </c>
      <c r="Q9" s="31">
        <v>43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1218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1213</v>
      </c>
      <c r="F13" s="112"/>
      <c r="G13" s="113"/>
      <c r="H13" s="111">
        <v>5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467</v>
      </c>
      <c r="G15" s="7">
        <f>IFERROR(F15/$E$13,"")</f>
        <v>0.38499587798845836</v>
      </c>
      <c r="H15" s="27">
        <v>3</v>
      </c>
      <c r="I15" s="7">
        <f>IFERROR(H15/$E$13,"")</f>
        <v>2.4732069249793899E-3</v>
      </c>
      <c r="J15" s="18">
        <f>F15+H15</f>
        <v>470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278</v>
      </c>
      <c r="G16" s="7">
        <f t="shared" ref="G16:G18" si="0">IFERROR(F16/$E$13,"")</f>
        <v>0.22918384171475681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278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432</v>
      </c>
      <c r="G17" s="7">
        <f t="shared" si="0"/>
        <v>0.35614179719703215</v>
      </c>
      <c r="H17" s="27">
        <v>2</v>
      </c>
      <c r="I17" s="7">
        <f t="shared" si="1"/>
        <v>1.6488046166529267E-3</v>
      </c>
      <c r="J17" s="18">
        <f t="shared" si="2"/>
        <v>434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36</v>
      </c>
      <c r="G18" s="7">
        <f t="shared" si="0"/>
        <v>2.967848309975268E-2</v>
      </c>
      <c r="H18" s="12">
        <v>0</v>
      </c>
      <c r="I18" s="7">
        <f t="shared" si="1"/>
        <v>0</v>
      </c>
      <c r="J18" s="18">
        <f t="shared" si="2"/>
        <v>36</v>
      </c>
      <c r="K18" s="20"/>
      <c r="L18" s="15"/>
      <c r="M18" s="89"/>
      <c r="N18" s="90"/>
      <c r="O18" s="90"/>
      <c r="P18" s="90"/>
      <c r="Q18" s="95"/>
    </row>
    <row r="22" spans="1:17" ht="16.5" x14ac:dyDescent="0.25">
      <c r="B22" s="120" t="s">
        <v>51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2"/>
    </row>
    <row r="23" spans="1:17" ht="16.5" x14ac:dyDescent="0.3">
      <c r="B23" s="39"/>
      <c r="C23" s="40"/>
      <c r="D23" s="41"/>
      <c r="E23" s="41"/>
      <c r="F23" s="41"/>
      <c r="G23" s="41"/>
      <c r="H23" s="41"/>
      <c r="I23" s="41"/>
      <c r="J23" s="41"/>
    </row>
    <row r="24" spans="1:17" ht="16.5" customHeight="1" x14ac:dyDescent="0.25">
      <c r="B24" s="114" t="s">
        <v>52</v>
      </c>
      <c r="C24" s="114"/>
      <c r="D24" s="114"/>
      <c r="E24" s="114"/>
      <c r="F24" s="114"/>
      <c r="G24" s="114"/>
      <c r="H24" s="115"/>
      <c r="I24" s="41"/>
      <c r="J24" s="41"/>
      <c r="Q24" s="14"/>
    </row>
    <row r="25" spans="1:17" ht="16.5" x14ac:dyDescent="0.25">
      <c r="B25" s="39"/>
      <c r="C25" s="41"/>
      <c r="D25" s="41"/>
      <c r="E25" s="41"/>
      <c r="F25" s="41"/>
      <c r="G25" s="41"/>
      <c r="H25" s="41"/>
      <c r="I25" s="41"/>
      <c r="J25" s="41"/>
    </row>
    <row r="26" spans="1:17" ht="16.5" customHeight="1" x14ac:dyDescent="0.25">
      <c r="B26" s="117" t="s">
        <v>50</v>
      </c>
      <c r="C26" s="118"/>
      <c r="D26" s="118"/>
      <c r="E26" s="118"/>
      <c r="F26" s="118"/>
      <c r="G26" s="118"/>
      <c r="H26" s="118"/>
      <c r="I26" s="119"/>
      <c r="J26" s="38"/>
      <c r="K26" s="1" t="s">
        <v>50</v>
      </c>
    </row>
  </sheetData>
  <mergeCells count="32"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6:I26"/>
    <mergeCell ref="B24:H24"/>
    <mergeCell ref="B22:P22"/>
    <mergeCell ref="A14:D18"/>
    <mergeCell ref="M14:Q18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4" workbookViewId="0">
      <selection activeCell="B23" sqref="B23:P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35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3194</v>
      </c>
      <c r="D9" s="74">
        <v>1940</v>
      </c>
      <c r="E9" s="77">
        <f>E13</f>
        <v>1184</v>
      </c>
      <c r="F9" s="78"/>
      <c r="G9" s="78"/>
      <c r="H9" s="78"/>
      <c r="I9" s="78"/>
      <c r="J9" s="79"/>
      <c r="K9" s="33">
        <f>P9+Q9</f>
        <v>70</v>
      </c>
      <c r="L9" s="61"/>
      <c r="M9" s="32">
        <f>N9+O9+P9</f>
        <v>139</v>
      </c>
      <c r="N9" s="29">
        <v>94</v>
      </c>
      <c r="O9" s="29">
        <v>11</v>
      </c>
      <c r="P9" s="30">
        <v>34</v>
      </c>
      <c r="Q9" s="31">
        <v>36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1215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1184</v>
      </c>
      <c r="F13" s="112"/>
      <c r="G13" s="113"/>
      <c r="H13" s="123">
        <v>31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611</v>
      </c>
      <c r="G15" s="7">
        <f>IFERROR(F15/$E$13,"")</f>
        <v>0.51604729729729726</v>
      </c>
      <c r="H15" s="26">
        <v>27</v>
      </c>
      <c r="I15" s="24">
        <f>IFERROR(H15/$H$13,"")</f>
        <v>0.87096774193548387</v>
      </c>
      <c r="J15" s="18">
        <f>F15+H15</f>
        <v>638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225</v>
      </c>
      <c r="G16" s="7">
        <f t="shared" ref="G16:G17" si="0">IFERROR(F16/$E$13,"")</f>
        <v>0.19003378378378377</v>
      </c>
      <c r="H16" s="26">
        <v>2</v>
      </c>
      <c r="I16" s="24">
        <f t="shared" ref="I16:I18" si="1">IFERROR(H16/$H$13,"")</f>
        <v>6.4516129032258063E-2</v>
      </c>
      <c r="J16" s="18">
        <f t="shared" ref="J16:J18" si="2">F16+H16</f>
        <v>227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316</v>
      </c>
      <c r="G17" s="7">
        <f t="shared" si="0"/>
        <v>0.26689189189189189</v>
      </c>
      <c r="H17" s="26">
        <v>2</v>
      </c>
      <c r="I17" s="24">
        <f t="shared" si="1"/>
        <v>6.4516129032258063E-2</v>
      </c>
      <c r="J17" s="18">
        <f t="shared" si="2"/>
        <v>318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32</v>
      </c>
      <c r="G18" s="7">
        <f>IFERROR(F18/$E$13,"")</f>
        <v>2.7027027027027029E-2</v>
      </c>
      <c r="H18" s="26">
        <v>0</v>
      </c>
      <c r="I18" s="24">
        <f t="shared" si="1"/>
        <v>0</v>
      </c>
      <c r="J18" s="18">
        <f t="shared" si="2"/>
        <v>32</v>
      </c>
      <c r="K18" s="20"/>
      <c r="L18" s="15"/>
      <c r="M18" s="89"/>
      <c r="N18" s="90"/>
      <c r="O18" s="90"/>
      <c r="P18" s="90"/>
      <c r="Q18" s="95"/>
    </row>
    <row r="23" spans="1:17" ht="14.45" customHeight="1" x14ac:dyDescent="0.25">
      <c r="B23" s="120" t="s">
        <v>53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2"/>
    </row>
    <row r="24" spans="1:17" ht="16.5" x14ac:dyDescent="0.3">
      <c r="B24" s="39"/>
      <c r="C24" s="40"/>
      <c r="D24" s="41"/>
      <c r="E24" s="41"/>
      <c r="F24" s="41"/>
      <c r="G24" s="41"/>
      <c r="H24" s="41"/>
      <c r="I24" s="41"/>
      <c r="J24" s="41"/>
      <c r="Q24" s="14"/>
    </row>
    <row r="25" spans="1:17" ht="16.5" x14ac:dyDescent="0.25">
      <c r="B25" s="45" t="s">
        <v>54</v>
      </c>
      <c r="C25" s="45"/>
      <c r="D25" s="45"/>
      <c r="E25" s="45"/>
      <c r="F25" s="45"/>
      <c r="G25" s="45"/>
      <c r="H25" s="45"/>
      <c r="I25" s="41"/>
      <c r="J25" s="41"/>
    </row>
  </sheetData>
  <mergeCells count="31">
    <mergeCell ref="B23:P23"/>
    <mergeCell ref="B25:H25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7" workbookViewId="0">
      <selection activeCell="B23" sqref="B23:P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2673</v>
      </c>
      <c r="D9" s="74">
        <v>1742</v>
      </c>
      <c r="E9" s="77">
        <f>E13</f>
        <v>844</v>
      </c>
      <c r="F9" s="78"/>
      <c r="G9" s="78"/>
      <c r="H9" s="78"/>
      <c r="I9" s="78"/>
      <c r="J9" s="79"/>
      <c r="K9" s="33">
        <f>P9+Q9</f>
        <v>87</v>
      </c>
      <c r="L9" s="61"/>
      <c r="M9" s="32">
        <f>N9+O9+P9</f>
        <v>162</v>
      </c>
      <c r="N9" s="29">
        <v>114</v>
      </c>
      <c r="O9" s="29">
        <v>5</v>
      </c>
      <c r="P9" s="30">
        <v>43</v>
      </c>
      <c r="Q9" s="31">
        <v>44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847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844</v>
      </c>
      <c r="F13" s="112"/>
      <c r="G13" s="113"/>
      <c r="H13" s="111">
        <v>3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368</v>
      </c>
      <c r="G15" s="7">
        <f>IFERROR(F15/$E$13,"")</f>
        <v>0.43601895734597157</v>
      </c>
      <c r="H15" s="26">
        <v>2</v>
      </c>
      <c r="I15" s="24">
        <f>IFERROR(H15/$H$13,"")</f>
        <v>0.66666666666666663</v>
      </c>
      <c r="J15" s="18">
        <f>F15+H15</f>
        <v>370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178</v>
      </c>
      <c r="G16" s="7">
        <f t="shared" ref="G16:G17" si="0">IFERROR(F16/$E$13,"")</f>
        <v>0.2109004739336493</v>
      </c>
      <c r="H16" s="26">
        <v>1</v>
      </c>
      <c r="I16" s="24">
        <f t="shared" ref="I16:I18" si="1">IFERROR(H16/$H$13,"")</f>
        <v>0.33333333333333331</v>
      </c>
      <c r="J16" s="18">
        <f t="shared" ref="J16:J18" si="2">F16+H16</f>
        <v>179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262</v>
      </c>
      <c r="G17" s="7">
        <f t="shared" si="0"/>
        <v>0.31042654028436018</v>
      </c>
      <c r="H17" s="26">
        <v>0</v>
      </c>
      <c r="I17" s="24">
        <f t="shared" si="1"/>
        <v>0</v>
      </c>
      <c r="J17" s="18">
        <f t="shared" si="2"/>
        <v>262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36</v>
      </c>
      <c r="G18" s="7">
        <f>IFERROR(F18/$E$13,"")</f>
        <v>4.2654028436018961E-2</v>
      </c>
      <c r="H18" s="26">
        <v>0</v>
      </c>
      <c r="I18" s="24">
        <f t="shared" si="1"/>
        <v>0</v>
      </c>
      <c r="J18" s="18">
        <f t="shared" si="2"/>
        <v>36</v>
      </c>
      <c r="K18" s="20"/>
      <c r="L18" s="15"/>
      <c r="M18" s="89"/>
      <c r="N18" s="90"/>
      <c r="O18" s="90"/>
      <c r="P18" s="90"/>
      <c r="Q18" s="95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3" spans="1:17" ht="16.5" x14ac:dyDescent="0.25">
      <c r="B23" s="120" t="s">
        <v>55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2"/>
    </row>
    <row r="24" spans="1:17" ht="16.5" x14ac:dyDescent="0.3">
      <c r="B24" s="39"/>
      <c r="C24" s="40"/>
      <c r="D24" s="41"/>
      <c r="E24" s="41"/>
      <c r="F24" s="41"/>
      <c r="G24" s="41"/>
      <c r="H24" s="41"/>
      <c r="I24" s="41"/>
      <c r="J24" s="41"/>
      <c r="Q24" s="14"/>
    </row>
    <row r="25" spans="1:17" ht="16.5" x14ac:dyDescent="0.25">
      <c r="B25" s="45" t="s">
        <v>56</v>
      </c>
      <c r="C25" s="45"/>
      <c r="D25" s="45"/>
      <c r="E25" s="45"/>
      <c r="F25" s="45"/>
      <c r="G25" s="45"/>
      <c r="H25" s="45"/>
      <c r="I25" s="41"/>
      <c r="J25" s="41"/>
    </row>
  </sheetData>
  <mergeCells count="32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A14:D18"/>
    <mergeCell ref="M14:Q18"/>
    <mergeCell ref="B23:P23"/>
    <mergeCell ref="B25:H25"/>
    <mergeCell ref="B21:H21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E12:G12"/>
    <mergeCell ref="H12:J12"/>
    <mergeCell ref="E13:G13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abSelected="1" topLeftCell="A4" workbookViewId="0">
      <selection activeCell="B23" sqref="B23:P2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37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2654</v>
      </c>
      <c r="D9" s="74">
        <v>1732</v>
      </c>
      <c r="E9" s="77">
        <f>E13</f>
        <v>858</v>
      </c>
      <c r="F9" s="78"/>
      <c r="G9" s="78"/>
      <c r="H9" s="78"/>
      <c r="I9" s="78"/>
      <c r="J9" s="79"/>
      <c r="K9" s="33">
        <f>P9+Q9</f>
        <v>64</v>
      </c>
      <c r="L9" s="61"/>
      <c r="M9" s="32">
        <f>N9+O9+P9</f>
        <v>155</v>
      </c>
      <c r="N9" s="29">
        <v>117</v>
      </c>
      <c r="O9" s="29">
        <v>7</v>
      </c>
      <c r="P9" s="30">
        <v>31</v>
      </c>
      <c r="Q9" s="31">
        <v>33</v>
      </c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867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>
        <v>858</v>
      </c>
      <c r="F13" s="112"/>
      <c r="G13" s="113"/>
      <c r="H13" s="111">
        <v>9</v>
      </c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>
        <v>382</v>
      </c>
      <c r="G15" s="7">
        <f>IFERROR(F15/$E$13,"")</f>
        <v>0.44522144522144524</v>
      </c>
      <c r="H15" s="26">
        <v>8</v>
      </c>
      <c r="I15" s="24">
        <f>IFERROR(H15/$H$13,"")</f>
        <v>0.88888888888888884</v>
      </c>
      <c r="J15" s="18">
        <f>F15+H15</f>
        <v>390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>
        <v>169</v>
      </c>
      <c r="G16" s="7">
        <f t="shared" ref="G16:G18" si="0">IFERROR(F16/$E$13,"")</f>
        <v>0.19696969696969696</v>
      </c>
      <c r="H16" s="26">
        <v>0</v>
      </c>
      <c r="I16" s="24">
        <f t="shared" ref="I16:I18" si="1">IFERROR(H16/$H$13,"")</f>
        <v>0</v>
      </c>
      <c r="J16" s="18">
        <f t="shared" ref="J16:J18" si="2">F16+H16</f>
        <v>169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>
        <v>261</v>
      </c>
      <c r="G17" s="7">
        <f t="shared" si="0"/>
        <v>0.30419580419580422</v>
      </c>
      <c r="H17" s="26">
        <v>0</v>
      </c>
      <c r="I17" s="24">
        <f t="shared" si="1"/>
        <v>0</v>
      </c>
      <c r="J17" s="18">
        <f t="shared" si="2"/>
        <v>261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>
        <v>46</v>
      </c>
      <c r="G18" s="7">
        <f t="shared" si="0"/>
        <v>5.3613053613053616E-2</v>
      </c>
      <c r="H18" s="26">
        <v>1</v>
      </c>
      <c r="I18" s="24">
        <f t="shared" si="1"/>
        <v>0.1111111111111111</v>
      </c>
      <c r="J18" s="18">
        <f t="shared" si="2"/>
        <v>47</v>
      </c>
      <c r="K18" s="20"/>
      <c r="L18" s="15"/>
      <c r="M18" s="89"/>
      <c r="N18" s="90"/>
      <c r="O18" s="90"/>
      <c r="P18" s="90"/>
      <c r="Q18" s="95"/>
    </row>
    <row r="21" spans="1:17" ht="14.45" customHeight="1" x14ac:dyDescent="0.25">
      <c r="B21" s="124"/>
      <c r="C21" s="124"/>
      <c r="D21" s="124"/>
      <c r="E21" s="124"/>
      <c r="F21" s="124"/>
      <c r="G21" s="124"/>
      <c r="H21" s="124"/>
    </row>
    <row r="23" spans="1:17" ht="16.5" x14ac:dyDescent="0.25">
      <c r="B23" s="120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2"/>
    </row>
    <row r="24" spans="1:17" ht="16.5" x14ac:dyDescent="0.3">
      <c r="B24" s="39"/>
      <c r="C24" s="40"/>
      <c r="D24" s="41"/>
      <c r="E24" s="41"/>
      <c r="F24" s="41"/>
      <c r="G24" s="41"/>
      <c r="H24" s="41"/>
      <c r="I24" s="41"/>
      <c r="J24" s="41"/>
      <c r="Q24" s="14"/>
    </row>
    <row r="25" spans="1:17" ht="16.5" x14ac:dyDescent="0.25">
      <c r="B25" s="45"/>
      <c r="C25" s="45"/>
      <c r="D25" s="45"/>
      <c r="E25" s="45"/>
      <c r="F25" s="45"/>
      <c r="G25" s="45"/>
      <c r="H25" s="45"/>
      <c r="I25" s="41"/>
      <c r="J25" s="41"/>
    </row>
  </sheetData>
  <mergeCells count="32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3:P23"/>
    <mergeCell ref="B25:H25"/>
    <mergeCell ref="E13:G13"/>
    <mergeCell ref="A14:D18"/>
    <mergeCell ref="M14:Q18"/>
    <mergeCell ref="B21:H21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/>
      <c r="G15" s="7" t="str">
        <f t="shared" ref="G15:G18" si="0"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/>
      <c r="G16" s="7" t="str">
        <f t="shared" si="0"/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1" spans="1:17" ht="14.45" customHeight="1" x14ac:dyDescent="0.25">
      <c r="B21" s="124" t="s">
        <v>30</v>
      </c>
      <c r="C21" s="124"/>
      <c r="D21" s="124"/>
      <c r="E21" s="124"/>
      <c r="F21" s="124"/>
      <c r="G21" s="124"/>
      <c r="H21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39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 t="s">
        <v>15</v>
      </c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1" spans="1:17" x14ac:dyDescent="0.25">
      <c r="B21" s="124"/>
      <c r="C21" s="124"/>
      <c r="D21" s="124"/>
      <c r="E21" s="124"/>
      <c r="F21" s="124"/>
      <c r="G21" s="124"/>
      <c r="H21" s="124"/>
    </row>
    <row r="22" spans="1:17" x14ac:dyDescent="0.25">
      <c r="C22" s="124"/>
      <c r="D22" s="124"/>
      <c r="E22" s="124"/>
      <c r="F22" s="124"/>
      <c r="G22" s="124"/>
      <c r="H22" s="124"/>
      <c r="I22" s="12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1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B1" zoomScaleSheetLayoutView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46" t="s">
        <v>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8" x14ac:dyDescent="0.25">
      <c r="B3" s="46" t="s">
        <v>40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"/>
      <c r="S3" s="2"/>
      <c r="T3" s="2"/>
    </row>
    <row r="4" spans="1:20" ht="18" x14ac:dyDescent="0.35">
      <c r="B4" s="47" t="s">
        <v>23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"/>
      <c r="S4" s="4"/>
      <c r="T4" s="4"/>
    </row>
    <row r="6" spans="1:20" ht="15.75" thickBot="1" x14ac:dyDescent="0.3"/>
    <row r="7" spans="1:20" ht="51" customHeight="1" x14ac:dyDescent="0.25">
      <c r="A7" s="48" t="s">
        <v>13</v>
      </c>
      <c r="B7" s="49"/>
      <c r="C7" s="49" t="s">
        <v>0</v>
      </c>
      <c r="D7" s="52"/>
      <c r="E7" s="54" t="s">
        <v>1</v>
      </c>
      <c r="F7" s="55"/>
      <c r="G7" s="55"/>
      <c r="H7" s="55"/>
      <c r="I7" s="55"/>
      <c r="J7" s="56"/>
      <c r="K7" s="80" t="s">
        <v>11</v>
      </c>
      <c r="L7" s="60" t="s">
        <v>12</v>
      </c>
      <c r="M7" s="85" t="s">
        <v>10</v>
      </c>
      <c r="N7" s="52"/>
      <c r="O7" s="52"/>
      <c r="P7" s="86"/>
      <c r="Q7" s="21" t="s">
        <v>9</v>
      </c>
    </row>
    <row r="8" spans="1:20" ht="43.5" customHeight="1" thickBot="1" x14ac:dyDescent="0.3">
      <c r="A8" s="50"/>
      <c r="B8" s="51"/>
      <c r="C8" s="51"/>
      <c r="D8" s="53"/>
      <c r="E8" s="57"/>
      <c r="F8" s="58"/>
      <c r="G8" s="58"/>
      <c r="H8" s="58"/>
      <c r="I8" s="58"/>
      <c r="J8" s="59"/>
      <c r="K8" s="81"/>
      <c r="L8" s="61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68" t="s">
        <v>14</v>
      </c>
      <c r="B9" s="99" t="s">
        <v>21</v>
      </c>
      <c r="C9" s="71">
        <f>D9+E9+K9</f>
        <v>0</v>
      </c>
      <c r="D9" s="74"/>
      <c r="E9" s="77">
        <f>E13</f>
        <v>0</v>
      </c>
      <c r="F9" s="78"/>
      <c r="G9" s="78"/>
      <c r="H9" s="78"/>
      <c r="I9" s="78"/>
      <c r="J9" s="79"/>
      <c r="K9" s="33">
        <f>P9+Q9</f>
        <v>0</v>
      </c>
      <c r="L9" s="61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69"/>
      <c r="B10" s="100"/>
      <c r="C10" s="72"/>
      <c r="D10" s="75"/>
      <c r="E10" s="108" t="s">
        <v>18</v>
      </c>
      <c r="F10" s="109"/>
      <c r="G10" s="109"/>
      <c r="H10" s="109"/>
      <c r="I10" s="109"/>
      <c r="J10" s="110"/>
      <c r="K10" s="62"/>
      <c r="L10" s="61"/>
      <c r="M10" s="65"/>
      <c r="N10" s="102"/>
      <c r="O10" s="102"/>
      <c r="P10" s="105"/>
      <c r="Q10" s="96"/>
    </row>
    <row r="11" spans="1:20" ht="24" customHeight="1" x14ac:dyDescent="0.25">
      <c r="A11" s="69"/>
      <c r="B11" s="100"/>
      <c r="C11" s="72"/>
      <c r="D11" s="75"/>
      <c r="E11" s="77">
        <f>E13+H13</f>
        <v>0</v>
      </c>
      <c r="F11" s="78"/>
      <c r="G11" s="78"/>
      <c r="H11" s="78"/>
      <c r="I11" s="78"/>
      <c r="J11" s="79"/>
      <c r="K11" s="63"/>
      <c r="L11" s="61"/>
      <c r="M11" s="66"/>
      <c r="N11" s="103"/>
      <c r="O11" s="103"/>
      <c r="P11" s="106"/>
      <c r="Q11" s="97"/>
    </row>
    <row r="12" spans="1:20" ht="31.5" customHeight="1" x14ac:dyDescent="0.25">
      <c r="A12" s="69"/>
      <c r="B12" s="100"/>
      <c r="C12" s="72"/>
      <c r="D12" s="75"/>
      <c r="E12" s="108" t="s">
        <v>19</v>
      </c>
      <c r="F12" s="109"/>
      <c r="G12" s="110"/>
      <c r="H12" s="108" t="s">
        <v>20</v>
      </c>
      <c r="I12" s="109"/>
      <c r="J12" s="110"/>
      <c r="K12" s="63"/>
      <c r="L12" s="61"/>
      <c r="M12" s="66"/>
      <c r="N12" s="103"/>
      <c r="O12" s="103"/>
      <c r="P12" s="106"/>
      <c r="Q12" s="97"/>
    </row>
    <row r="13" spans="1:20" ht="31.5" customHeight="1" thickBot="1" x14ac:dyDescent="0.3">
      <c r="A13" s="70"/>
      <c r="B13" s="101"/>
      <c r="C13" s="73"/>
      <c r="D13" s="76"/>
      <c r="E13" s="111"/>
      <c r="F13" s="112"/>
      <c r="G13" s="113"/>
      <c r="H13" s="111"/>
      <c r="I13" s="112"/>
      <c r="J13" s="113"/>
      <c r="K13" s="64"/>
      <c r="L13" s="61"/>
      <c r="M13" s="67"/>
      <c r="N13" s="104"/>
      <c r="O13" s="104"/>
      <c r="P13" s="107"/>
      <c r="Q13" s="98"/>
    </row>
    <row r="14" spans="1:20" x14ac:dyDescent="0.25">
      <c r="A14" s="87"/>
      <c r="B14" s="88"/>
      <c r="C14" s="88"/>
      <c r="D14" s="88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91"/>
      <c r="N14" s="92"/>
      <c r="O14" s="92"/>
      <c r="P14" s="92"/>
      <c r="Q14" s="93"/>
    </row>
    <row r="15" spans="1:20" x14ac:dyDescent="0.25">
      <c r="A15" s="87"/>
      <c r="B15" s="88"/>
      <c r="C15" s="88"/>
      <c r="D15" s="88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87"/>
      <c r="N15" s="88"/>
      <c r="O15" s="88"/>
      <c r="P15" s="88"/>
      <c r="Q15" s="94"/>
    </row>
    <row r="16" spans="1:20" x14ac:dyDescent="0.25">
      <c r="A16" s="87"/>
      <c r="B16" s="88"/>
      <c r="C16" s="88"/>
      <c r="D16" s="88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87"/>
      <c r="N16" s="88"/>
      <c r="O16" s="88"/>
      <c r="P16" s="88"/>
      <c r="Q16" s="94"/>
    </row>
    <row r="17" spans="1:17" x14ac:dyDescent="0.25">
      <c r="A17" s="87"/>
      <c r="B17" s="88"/>
      <c r="C17" s="88"/>
      <c r="D17" s="88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87"/>
      <c r="N17" s="88"/>
      <c r="O17" s="88"/>
      <c r="P17" s="88"/>
      <c r="Q17" s="94"/>
    </row>
    <row r="18" spans="1:17" ht="15.75" thickBot="1" x14ac:dyDescent="0.3">
      <c r="A18" s="89"/>
      <c r="B18" s="90"/>
      <c r="C18" s="90"/>
      <c r="D18" s="90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89"/>
      <c r="N18" s="90"/>
      <c r="O18" s="90"/>
      <c r="P18" s="90"/>
      <c r="Q18" s="95"/>
    </row>
    <row r="20" spans="1:17" x14ac:dyDescent="0.25">
      <c r="D20" s="125"/>
      <c r="E20" s="125"/>
      <c r="F20" s="125"/>
      <c r="G20" s="125"/>
      <c r="H20" s="125"/>
      <c r="I20" s="125"/>
      <c r="J20" s="125"/>
      <c r="K20" s="125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2022-05-02T13:36:08Z</cp:lastPrinted>
  <dcterms:created xsi:type="dcterms:W3CDTF">2017-02-24T10:04:03Z</dcterms:created>
  <dcterms:modified xsi:type="dcterms:W3CDTF">2022-08-10T11:19:30Z</dcterms:modified>
</cp:coreProperties>
</file>