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Armine\01.09.2022-30.01.2022\"/>
    </mc:Choice>
  </mc:AlternateContent>
  <bookViews>
    <workbookView xWindow="0" yWindow="60" windowWidth="20730" windowHeight="11700" tabRatio="923" activeTab="8"/>
  </bookViews>
  <sheets>
    <sheet name="Ե-01" sheetId="1" r:id="rId1"/>
    <sheet name="Ե-02" sheetId="2" r:id="rId2"/>
    <sheet name="Ե-03" sheetId="3" r:id="rId3"/>
    <sheet name="Ե-04" sheetId="4" r:id="rId4"/>
    <sheet name="Ե-05" sheetId="5" r:id="rId5"/>
    <sheet name="Ե-06" sheetId="6" r:id="rId6"/>
    <sheet name="Ե-07" sheetId="7" r:id="rId7"/>
    <sheet name="Ե-08" sheetId="8" r:id="rId8"/>
    <sheet name="Ե-09" sheetId="9" r:id="rId9"/>
    <sheet name="Ե-10" sheetId="10" r:id="rId10"/>
    <sheet name="Ե-11" sheetId="11" r:id="rId11"/>
    <sheet name="Ե-12" sheetId="12" r:id="rId12"/>
    <sheet name="Ե_1-ին եռ." sheetId="13" r:id="rId13"/>
    <sheet name="Ե_2-րդ եռ." sheetId="14" r:id="rId14"/>
    <sheet name="Ե_3-րդ եռ." sheetId="15" r:id="rId15"/>
    <sheet name="Ե_4-րդ եռ." sheetId="16" r:id="rId16"/>
    <sheet name="Ե_1-ին կիս." sheetId="17" r:id="rId17"/>
    <sheet name="Ե_2-րդ կիս." sheetId="18" r:id="rId18"/>
    <sheet name="2022-տարեկան" sheetId="19" r:id="rId19"/>
  </sheets>
  <definedNames>
    <definedName name="_xlnm.Print_Area" localSheetId="8">'Ե-09'!$A$1:$Q$21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14" l="1"/>
  <c r="K17" i="14"/>
  <c r="K18" i="14"/>
  <c r="K15" i="14"/>
  <c r="K16" i="17"/>
  <c r="K17" i="17"/>
  <c r="K18" i="17"/>
  <c r="K15" i="17"/>
  <c r="P9" i="16" l="1"/>
  <c r="Q9" i="16"/>
  <c r="R9" i="16"/>
  <c r="O9" i="16"/>
  <c r="K16" i="16"/>
  <c r="K17" i="16"/>
  <c r="K18" i="16"/>
  <c r="K15" i="16"/>
  <c r="I16" i="16"/>
  <c r="I17" i="16"/>
  <c r="I18" i="16"/>
  <c r="I15" i="16"/>
  <c r="H16" i="16"/>
  <c r="H17" i="16"/>
  <c r="H18" i="16"/>
  <c r="H15" i="16"/>
  <c r="F16" i="16"/>
  <c r="F17" i="16"/>
  <c r="F18" i="16"/>
  <c r="F15" i="16"/>
  <c r="J13" i="16"/>
  <c r="H13" i="16"/>
  <c r="E13" i="16"/>
  <c r="D9" i="16"/>
  <c r="H16" i="15"/>
  <c r="H17" i="15"/>
  <c r="H17" i="18" s="1"/>
  <c r="H18" i="15"/>
  <c r="H18" i="18" s="1"/>
  <c r="H15" i="15"/>
  <c r="H15" i="18" s="1"/>
  <c r="F16" i="15"/>
  <c r="F16" i="18" s="1"/>
  <c r="F17" i="15"/>
  <c r="F17" i="18" s="1"/>
  <c r="F18" i="15"/>
  <c r="F18" i="18" s="1"/>
  <c r="F15" i="15"/>
  <c r="F15" i="18" s="1"/>
  <c r="P9" i="15"/>
  <c r="P9" i="18" s="1"/>
  <c r="P9" i="19" s="1"/>
  <c r="Q9" i="15"/>
  <c r="Q9" i="18" s="1"/>
  <c r="Q9" i="19" s="1"/>
  <c r="R9" i="15"/>
  <c r="R9" i="18" s="1"/>
  <c r="R9" i="19" s="1"/>
  <c r="O9" i="15"/>
  <c r="O9" i="18" s="1"/>
  <c r="O9" i="19" s="1"/>
  <c r="E13" i="15"/>
  <c r="E13" i="18" s="1"/>
  <c r="D9" i="15"/>
  <c r="D9" i="18" s="1"/>
  <c r="D9" i="19" s="1"/>
  <c r="I16" i="8"/>
  <c r="I17" i="8"/>
  <c r="I18" i="8"/>
  <c r="I15" i="8"/>
  <c r="E13" i="19" l="1"/>
  <c r="H16" i="18"/>
  <c r="I16" i="7"/>
  <c r="I17" i="7"/>
  <c r="I18" i="7"/>
  <c r="I15" i="7"/>
  <c r="H16" i="19" l="1"/>
  <c r="H17" i="19"/>
  <c r="H18" i="19"/>
  <c r="H15" i="19"/>
  <c r="F16" i="19"/>
  <c r="F17" i="19"/>
  <c r="F18" i="19"/>
  <c r="F15" i="19"/>
  <c r="I16" i="17"/>
  <c r="I17" i="17"/>
  <c r="I18" i="17"/>
  <c r="I15" i="17"/>
  <c r="H15" i="14" l="1"/>
  <c r="H15" i="17" s="1"/>
  <c r="H16" i="17"/>
  <c r="H17" i="17"/>
  <c r="H18" i="17"/>
  <c r="P9" i="17"/>
  <c r="Q9" i="17"/>
  <c r="R9" i="17"/>
  <c r="O9" i="17"/>
  <c r="N9" i="17" s="1"/>
  <c r="F16" i="17"/>
  <c r="F17" i="17"/>
  <c r="F18" i="17"/>
  <c r="H16" i="13"/>
  <c r="H17" i="13"/>
  <c r="H18" i="13"/>
  <c r="H15" i="13"/>
  <c r="F16" i="13"/>
  <c r="F17" i="13"/>
  <c r="F18" i="13"/>
  <c r="J18" i="13" s="1"/>
  <c r="F15" i="13"/>
  <c r="F15" i="17" s="1"/>
  <c r="H13" i="17"/>
  <c r="J13" i="17" s="1"/>
  <c r="E13" i="17"/>
  <c r="D9" i="17"/>
  <c r="P9" i="14"/>
  <c r="Q9" i="14"/>
  <c r="R9" i="14"/>
  <c r="O9" i="14"/>
  <c r="H16" i="14"/>
  <c r="H17" i="14"/>
  <c r="H18" i="14"/>
  <c r="F16" i="14"/>
  <c r="F17" i="14"/>
  <c r="F18" i="14"/>
  <c r="F15" i="14"/>
  <c r="H13" i="14"/>
  <c r="E13" i="14"/>
  <c r="D9" i="14"/>
  <c r="P9" i="13"/>
  <c r="Q9" i="13"/>
  <c r="R9" i="13"/>
  <c r="O9" i="13"/>
  <c r="H13" i="13"/>
  <c r="J13" i="13" s="1"/>
  <c r="E13" i="13"/>
  <c r="D9" i="13"/>
  <c r="J18" i="19"/>
  <c r="G18" i="19"/>
  <c r="J17" i="19"/>
  <c r="G17" i="19"/>
  <c r="J16" i="19"/>
  <c r="G16" i="19"/>
  <c r="J15" i="19"/>
  <c r="G15" i="19"/>
  <c r="N9" i="19"/>
  <c r="L9" i="19"/>
  <c r="J18" i="18"/>
  <c r="G18" i="18"/>
  <c r="J17" i="18"/>
  <c r="G17" i="18"/>
  <c r="J16" i="18"/>
  <c r="G16" i="18"/>
  <c r="J15" i="18"/>
  <c r="G15" i="18"/>
  <c r="N9" i="18"/>
  <c r="L9" i="18"/>
  <c r="E9" i="18"/>
  <c r="J18" i="17"/>
  <c r="G18" i="17"/>
  <c r="J17" i="17"/>
  <c r="J16" i="17"/>
  <c r="G16" i="17"/>
  <c r="L9" i="17"/>
  <c r="E9" i="17"/>
  <c r="J18" i="16"/>
  <c r="G18" i="16"/>
  <c r="J17" i="16"/>
  <c r="G17" i="16"/>
  <c r="J16" i="16"/>
  <c r="G16" i="16"/>
  <c r="J15" i="16"/>
  <c r="G15" i="16"/>
  <c r="E11" i="16"/>
  <c r="N9" i="16"/>
  <c r="L9" i="16"/>
  <c r="E9" i="16"/>
  <c r="J18" i="15"/>
  <c r="G18" i="15"/>
  <c r="J17" i="15"/>
  <c r="G17" i="15"/>
  <c r="J16" i="15"/>
  <c r="G16" i="15"/>
  <c r="J15" i="15"/>
  <c r="G15" i="15"/>
  <c r="N9" i="15"/>
  <c r="L9" i="15"/>
  <c r="E9" i="15"/>
  <c r="J18" i="14"/>
  <c r="G18" i="14"/>
  <c r="J17" i="14"/>
  <c r="J16" i="14"/>
  <c r="G16" i="14"/>
  <c r="G15" i="14"/>
  <c r="N9" i="14"/>
  <c r="L9" i="14"/>
  <c r="J17" i="13"/>
  <c r="K17" i="13" s="1"/>
  <c r="G17" i="13"/>
  <c r="J16" i="13"/>
  <c r="K16" i="13" s="1"/>
  <c r="G16" i="13"/>
  <c r="J15" i="13"/>
  <c r="K15" i="13" s="1"/>
  <c r="G15" i="13"/>
  <c r="E11" i="13"/>
  <c r="N9" i="13"/>
  <c r="L9" i="13"/>
  <c r="E9" i="13"/>
  <c r="J18" i="12"/>
  <c r="K18" i="12" s="1"/>
  <c r="G18" i="12"/>
  <c r="J17" i="12"/>
  <c r="K17" i="12" s="1"/>
  <c r="G17" i="12"/>
  <c r="J16" i="12"/>
  <c r="K16" i="12" s="1"/>
  <c r="G16" i="12"/>
  <c r="J15" i="12"/>
  <c r="K15" i="12" s="1"/>
  <c r="G15" i="12"/>
  <c r="H13" i="12"/>
  <c r="E13" i="12"/>
  <c r="J13" i="12" s="1"/>
  <c r="E11" i="12"/>
  <c r="N9" i="12"/>
  <c r="L9" i="12"/>
  <c r="E9" i="12"/>
  <c r="C9" i="12"/>
  <c r="J18" i="11"/>
  <c r="K18" i="11" s="1"/>
  <c r="G18" i="11"/>
  <c r="J17" i="11"/>
  <c r="K17" i="11" s="1"/>
  <c r="G17" i="11"/>
  <c r="J16" i="11"/>
  <c r="K16" i="11" s="1"/>
  <c r="G16" i="11"/>
  <c r="J15" i="11"/>
  <c r="K15" i="11" s="1"/>
  <c r="G15" i="11"/>
  <c r="H13" i="11"/>
  <c r="E13" i="11"/>
  <c r="J13" i="11" s="1"/>
  <c r="E11" i="11"/>
  <c r="N9" i="11"/>
  <c r="L9" i="11"/>
  <c r="E9" i="11"/>
  <c r="C9" i="11"/>
  <c r="J18" i="10"/>
  <c r="K18" i="10" s="1"/>
  <c r="G18" i="10"/>
  <c r="J17" i="10"/>
  <c r="K17" i="10" s="1"/>
  <c r="G17" i="10"/>
  <c r="J16" i="10"/>
  <c r="K16" i="10" s="1"/>
  <c r="G16" i="10"/>
  <c r="J15" i="10"/>
  <c r="K15" i="10" s="1"/>
  <c r="G15" i="10"/>
  <c r="H13" i="10"/>
  <c r="E13" i="10"/>
  <c r="J13" i="10" s="1"/>
  <c r="E11" i="10"/>
  <c r="N9" i="10"/>
  <c r="L9" i="10"/>
  <c r="E9" i="10"/>
  <c r="C9" i="10"/>
  <c r="J18" i="9"/>
  <c r="G18" i="9"/>
  <c r="J17" i="9"/>
  <c r="G17" i="9"/>
  <c r="J16" i="9"/>
  <c r="G16" i="9"/>
  <c r="J15" i="9"/>
  <c r="G15" i="9"/>
  <c r="H13" i="9"/>
  <c r="N9" i="9"/>
  <c r="L9" i="9"/>
  <c r="J18" i="8"/>
  <c r="G18" i="8"/>
  <c r="J17" i="8"/>
  <c r="K17" i="8" s="1"/>
  <c r="G17" i="8"/>
  <c r="J16" i="8"/>
  <c r="G16" i="8"/>
  <c r="J15" i="8"/>
  <c r="K15" i="8" s="1"/>
  <c r="G15" i="8"/>
  <c r="J13" i="8"/>
  <c r="E11" i="8"/>
  <c r="N9" i="8"/>
  <c r="L9" i="8"/>
  <c r="J18" i="7"/>
  <c r="K18" i="7" s="1"/>
  <c r="G18" i="7"/>
  <c r="J17" i="7"/>
  <c r="K17" i="7" s="1"/>
  <c r="G17" i="7"/>
  <c r="J16" i="7"/>
  <c r="K16" i="7" s="1"/>
  <c r="G16" i="7"/>
  <c r="J15" i="7"/>
  <c r="K15" i="7" s="1"/>
  <c r="G15" i="7"/>
  <c r="J13" i="7"/>
  <c r="E11" i="7"/>
  <c r="N9" i="7"/>
  <c r="L9" i="7"/>
  <c r="E9" i="7"/>
  <c r="H13" i="15" l="1"/>
  <c r="J13" i="15" s="1"/>
  <c r="I18" i="9"/>
  <c r="J13" i="9"/>
  <c r="K15" i="9" s="1"/>
  <c r="I15" i="9"/>
  <c r="I16" i="9"/>
  <c r="I17" i="9"/>
  <c r="H13" i="18"/>
  <c r="I18" i="15"/>
  <c r="I17" i="15"/>
  <c r="I16" i="15"/>
  <c r="I15" i="15"/>
  <c r="E11" i="9"/>
  <c r="E11" i="15"/>
  <c r="K16" i="8"/>
  <c r="K18" i="8"/>
  <c r="C9" i="7"/>
  <c r="C9" i="18"/>
  <c r="C9" i="16"/>
  <c r="C9" i="15"/>
  <c r="J15" i="17"/>
  <c r="J15" i="14"/>
  <c r="C9" i="17"/>
  <c r="G18" i="13"/>
  <c r="E11" i="17"/>
  <c r="G15" i="17"/>
  <c r="G17" i="17"/>
  <c r="E11" i="14"/>
  <c r="G17" i="14"/>
  <c r="K18" i="13"/>
  <c r="C9" i="13"/>
  <c r="E9" i="19"/>
  <c r="C9" i="19" s="1"/>
  <c r="E9" i="14"/>
  <c r="C9" i="14" s="1"/>
  <c r="I15" i="14"/>
  <c r="I18" i="14"/>
  <c r="I16" i="14"/>
  <c r="I17" i="14"/>
  <c r="J13" i="14"/>
  <c r="I15" i="13"/>
  <c r="I16" i="13"/>
  <c r="I17" i="13"/>
  <c r="I18" i="13"/>
  <c r="I15" i="12"/>
  <c r="I16" i="12"/>
  <c r="I17" i="12"/>
  <c r="I18" i="12"/>
  <c r="I15" i="11"/>
  <c r="I16" i="11"/>
  <c r="I17" i="11"/>
  <c r="I18" i="11"/>
  <c r="I15" i="10"/>
  <c r="I16" i="10"/>
  <c r="I17" i="10"/>
  <c r="I18" i="10"/>
  <c r="E9" i="9"/>
  <c r="C9" i="9" s="1"/>
  <c r="E9" i="8"/>
  <c r="C9" i="8" s="1"/>
  <c r="E9" i="6"/>
  <c r="J16" i="6"/>
  <c r="J17" i="6"/>
  <c r="J18" i="6"/>
  <c r="J15" i="6"/>
  <c r="J13" i="6"/>
  <c r="E11" i="6"/>
  <c r="L9" i="6"/>
  <c r="N9" i="6"/>
  <c r="K17" i="15" l="1"/>
  <c r="K18" i="15"/>
  <c r="K16" i="15"/>
  <c r="K15" i="15"/>
  <c r="K16" i="9"/>
  <c r="K18" i="9"/>
  <c r="K17" i="9"/>
  <c r="H13" i="19"/>
  <c r="I15" i="18"/>
  <c r="I18" i="18"/>
  <c r="J13" i="18"/>
  <c r="I17" i="18"/>
  <c r="I16" i="18"/>
  <c r="E11" i="18"/>
  <c r="C9" i="6"/>
  <c r="K18" i="6"/>
  <c r="G18" i="6"/>
  <c r="K17" i="6"/>
  <c r="G17" i="6"/>
  <c r="K16" i="6"/>
  <c r="G16" i="6"/>
  <c r="K15" i="6"/>
  <c r="G15" i="6"/>
  <c r="J18" i="5"/>
  <c r="K18" i="5" s="1"/>
  <c r="G18" i="5"/>
  <c r="J17" i="5"/>
  <c r="K17" i="5" s="1"/>
  <c r="G17" i="5"/>
  <c r="J16" i="5"/>
  <c r="K16" i="5" s="1"/>
  <c r="G16" i="5"/>
  <c r="J15" i="5"/>
  <c r="K15" i="5" s="1"/>
  <c r="G15" i="5"/>
  <c r="H13" i="5"/>
  <c r="J13" i="5" s="1"/>
  <c r="N9" i="5"/>
  <c r="L9" i="5"/>
  <c r="C9" i="5" s="1"/>
  <c r="J18" i="4"/>
  <c r="K18" i="4" s="1"/>
  <c r="I18" i="4"/>
  <c r="G18" i="4"/>
  <c r="J17" i="4"/>
  <c r="K17" i="4" s="1"/>
  <c r="I17" i="4"/>
  <c r="G17" i="4"/>
  <c r="J16" i="4"/>
  <c r="K16" i="4" s="1"/>
  <c r="I16" i="4"/>
  <c r="G16" i="4"/>
  <c r="J15" i="4"/>
  <c r="K15" i="4" s="1"/>
  <c r="I15" i="4"/>
  <c r="G15" i="4"/>
  <c r="H13" i="4"/>
  <c r="J13" i="4" s="1"/>
  <c r="E11" i="4"/>
  <c r="N9" i="4"/>
  <c r="L9" i="4"/>
  <c r="E9" i="4"/>
  <c r="C9" i="4"/>
  <c r="J18" i="3"/>
  <c r="K18" i="3" s="1"/>
  <c r="I18" i="3"/>
  <c r="G18" i="3"/>
  <c r="J17" i="3"/>
  <c r="K17" i="3" s="1"/>
  <c r="I17" i="3"/>
  <c r="G17" i="3"/>
  <c r="J16" i="3"/>
  <c r="K16" i="3" s="1"/>
  <c r="I16" i="3"/>
  <c r="G16" i="3"/>
  <c r="J15" i="3"/>
  <c r="K15" i="3" s="1"/>
  <c r="I15" i="3"/>
  <c r="G15" i="3"/>
  <c r="H13" i="3"/>
  <c r="J13" i="3" s="1"/>
  <c r="E11" i="3"/>
  <c r="N9" i="3"/>
  <c r="L9" i="3"/>
  <c r="E9" i="3"/>
  <c r="C9" i="3"/>
  <c r="K18" i="2"/>
  <c r="J18" i="2"/>
  <c r="G18" i="2"/>
  <c r="K17" i="2"/>
  <c r="J17" i="2"/>
  <c r="G17" i="2"/>
  <c r="K16" i="2"/>
  <c r="J16" i="2"/>
  <c r="G16" i="2"/>
  <c r="K15" i="2"/>
  <c r="J15" i="2"/>
  <c r="G15" i="2"/>
  <c r="J13" i="2"/>
  <c r="H13" i="2"/>
  <c r="I18" i="2" s="1"/>
  <c r="N9" i="2"/>
  <c r="L9" i="2"/>
  <c r="E9" i="2"/>
  <c r="C9" i="2" s="1"/>
  <c r="J18" i="1"/>
  <c r="K18" i="1" s="1"/>
  <c r="I18" i="1"/>
  <c r="G18" i="1"/>
  <c r="J17" i="1"/>
  <c r="K17" i="1" s="1"/>
  <c r="I17" i="1"/>
  <c r="G17" i="1"/>
  <c r="J16" i="1"/>
  <c r="K16" i="1" s="1"/>
  <c r="I16" i="1"/>
  <c r="G16" i="1"/>
  <c r="J15" i="1"/>
  <c r="K15" i="1" s="1"/>
  <c r="I15" i="1"/>
  <c r="G15" i="1"/>
  <c r="J13" i="1"/>
  <c r="E11" i="1"/>
  <c r="N9" i="1"/>
  <c r="L9" i="1"/>
  <c r="C9" i="1" s="1"/>
  <c r="E9" i="1"/>
  <c r="I16" i="19" l="1"/>
  <c r="I18" i="19"/>
  <c r="I17" i="19"/>
  <c r="J13" i="19"/>
  <c r="E11" i="19"/>
  <c r="I15" i="19"/>
  <c r="K15" i="18"/>
  <c r="K16" i="18"/>
  <c r="K17" i="18"/>
  <c r="K18" i="18"/>
  <c r="I15" i="6"/>
  <c r="I16" i="6"/>
  <c r="I17" i="6"/>
  <c r="I18" i="6"/>
  <c r="I15" i="5"/>
  <c r="I16" i="5"/>
  <c r="I17" i="5"/>
  <c r="I18" i="5"/>
  <c r="E11" i="2"/>
  <c r="I15" i="2"/>
  <c r="I16" i="2"/>
  <c r="I17" i="2"/>
  <c r="K17" i="19" l="1"/>
  <c r="K18" i="19"/>
  <c r="K16" i="19"/>
  <c r="K15" i="19"/>
</calcChain>
</file>

<file path=xl/sharedStrings.xml><?xml version="1.0" encoding="utf-8"?>
<sst xmlns="http://schemas.openxmlformats.org/spreadsheetml/2006/main" count="644" uniqueCount="59">
  <si>
    <t>Փաստաթղթերի քանակ</t>
  </si>
  <si>
    <t>Դիմումի պատասխաններ</t>
  </si>
  <si>
    <t>Քանակ</t>
  </si>
  <si>
    <t>%</t>
  </si>
  <si>
    <t>Ըստ բնույթի</t>
  </si>
  <si>
    <t>Պարզաբանված</t>
  </si>
  <si>
    <t>Բավարարված</t>
  </si>
  <si>
    <t>Վերահասցեագրված</t>
  </si>
  <si>
    <t>Մերժված</t>
  </si>
  <si>
    <t>ՊԿՄ-ներ ներկայացված</t>
  </si>
  <si>
    <t>ՀՀ կառ. ներկայացված</t>
  </si>
  <si>
    <t>Իրավական ակտերի նախագծեր</t>
  </si>
  <si>
    <t>...որից՝</t>
  </si>
  <si>
    <t>Գրանցված ելից փաստաթղթեր</t>
  </si>
  <si>
    <t>N</t>
  </si>
  <si>
    <t>Պաշտոնական գրություններ</t>
  </si>
  <si>
    <t>Պաշտոնական գր.-ներ</t>
  </si>
  <si>
    <t>Ընդամենը</t>
  </si>
  <si>
    <t>Սահմանված ընթացակարգով և ավարտված դիմումների ընդհանուր քանակ</t>
  </si>
  <si>
    <t>Սահմանված ընթացակարգով</t>
  </si>
  <si>
    <t>Ավարտված</t>
  </si>
  <si>
    <t>Ընդամենը    
Ստորաբաժանում</t>
  </si>
  <si>
    <t>Հաշվետվություն</t>
  </si>
  <si>
    <t>քարտուղարության կողմից  ելքագրված փաստաթղթերի վերաբերյալ</t>
  </si>
  <si>
    <t>2022թ. հունվար ամսվա ընթացքում</t>
  </si>
  <si>
    <t>2022թ. փետրվար ամսվա ընթացքում</t>
  </si>
  <si>
    <t>2022թ. մարտ ամսվա ընթացքում</t>
  </si>
  <si>
    <t>2022թ. ապրիլ ամսվա ընթացքում</t>
  </si>
  <si>
    <t>2022թ. մայիս ամսվա ընթացքում</t>
  </si>
  <si>
    <t>2022թ. հունիս ամսվա ընթացքում</t>
  </si>
  <si>
    <t>2022թ. հուլիս ամսվա ընթացքում</t>
  </si>
  <si>
    <t>2022թ. օգոստոս ամսվա ընթացքում</t>
  </si>
  <si>
    <t>2022թ. սեպտեմբեր ամսվա ընթացքում</t>
  </si>
  <si>
    <t>2022թ. հոկտեմբեր ամսվա ընթացքում</t>
  </si>
  <si>
    <t>2022թ. նոյեմբեր ամսվա ընթացքում</t>
  </si>
  <si>
    <t>2022թ. դեկտեմբեր ամսվա ընթացքում</t>
  </si>
  <si>
    <t xml:space="preserve"> </t>
  </si>
  <si>
    <t>ԾԱՆՈԹՈՒԹՅՈՒՆ՝ ԱՌԱՋԻՆ ԵԼԻՑԸ 1, ՎԵՐՋԻՆ ԵԼԻՑ՝ 2285</t>
  </si>
  <si>
    <t>ԾԱՆՈԹՈՒԹՅՈՒՆ՝ ԱՌԱՋԻՆ ԵԼԻՑԸ 2286, ՎԵՐՋԻՆ ԵԼԻՑ՝ 5180</t>
  </si>
  <si>
    <t>ԾԱՆՈԹՈՒԹՅՈՒՆ՝ ԱՌԱՋԻՆ ԵԼԻՑԸ 5181 ՎԵՐՋԻՆ ԵԼԻՑ՝ 8676</t>
  </si>
  <si>
    <t>ԾԱՆՈԹՈՒԹՅՈՒՆ՝ ԱՌԱՋԻՆ ԵԼԻՑԸ 8677 ՎԵՐՋԻՆ ԵԼԻՑ՝ 11874</t>
  </si>
  <si>
    <t>ԾԱՆՈԹՈՒԹՅՈՒՆ՝ ԱՌԱՋԻՆ ԵԼԻՑԸ 11875 ՎԵՐՋԻՆ ԵԼԻՑ՝ 14550</t>
  </si>
  <si>
    <t>Տարբերություն՝ 0</t>
  </si>
  <si>
    <t xml:space="preserve"> Տարբերություն՝ 0</t>
  </si>
  <si>
    <t>Տարբերություն՝ -1</t>
  </si>
  <si>
    <t xml:space="preserve"> Տարբերություն՝ -2</t>
  </si>
  <si>
    <t>Տարբերություն՝ -3</t>
  </si>
  <si>
    <t>2022թ-ի ընթացքում</t>
  </si>
  <si>
    <t>2022թ. 2-րդ կիսամսյակի ընթացքում</t>
  </si>
  <si>
    <t>2022թ. 1-ին կիսամսյակի ընթացքում</t>
  </si>
  <si>
    <t>2022թ. 4-րդ եռամսյակի ընթացքում</t>
  </si>
  <si>
    <t>2022թ. 3-րդ եռամսյակի ընթացքում</t>
  </si>
  <si>
    <t>2022թ. 2-րդ եռամսյակի ընթացքում</t>
  </si>
  <si>
    <t>2022թ. 1-ին եռամսյակի ընթացքում</t>
  </si>
  <si>
    <t>ԾԱՆՈԹՈՒԹՅՈՒՆ՝ ԱՌԱՋԻՆ ԵԼԻՑԸ 14551 ՎԵՐՋԻՆ ԵԼԻՑ՝ 17202</t>
  </si>
  <si>
    <t>Տարբերություն՝ - 1</t>
  </si>
  <si>
    <t>ԾԱՆՈԹՈՒԹՅՈՒՆ՝ ԱՌԱՋԻՆ ԵԼԻՑԸ 17203 ՎԵՐՋԻՆ ԵԼԻՑ՝ 19897</t>
  </si>
  <si>
    <t>Տարբերություն՝ + 1</t>
  </si>
  <si>
    <t>ԾԱՆՈԹՈՒԹՅՈՒՆ՝ ԱՌԱՋԻՆ ԵԼԻՑԸ 19898 ՎԵՐՋԻՆ ԵԼԻՑ՝ 22607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</si>
</sst>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b/>
      <sz val="11"/>
      <color theme="1"/>
      <name val="GHEA Grapalat"/>
      <family val="3"/>
    </font>
    <font>
      <b/>
      <sz val="12"/>
      <color theme="1"/>
      <name val="GHEA Grapalat"/>
      <family val="3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Up">
        <fgColor theme="0" tint="-0.14996795556505021"/>
        <bgColor theme="0" tint="-4.9989318521683403E-2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4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vertical="center"/>
    </xf>
    <xf numFmtId="9" fontId="2" fillId="3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2" fillId="4" borderId="16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7" fillId="5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vertical="center"/>
    </xf>
    <xf numFmtId="0" fontId="5" fillId="6" borderId="17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top" wrapText="1"/>
    </xf>
    <xf numFmtId="1" fontId="5" fillId="4" borderId="2" xfId="0" applyNumberFormat="1" applyFont="1" applyFill="1" applyBorder="1" applyAlignment="1">
      <alignment horizontal="center" vertical="top" wrapText="1"/>
    </xf>
    <xf numFmtId="1" fontId="5" fillId="4" borderId="6" xfId="0" applyNumberFormat="1" applyFont="1" applyFill="1" applyBorder="1" applyAlignment="1">
      <alignment horizontal="center" vertical="top" wrapText="1"/>
    </xf>
    <xf numFmtId="1" fontId="5" fillId="3" borderId="13" xfId="0" applyNumberFormat="1" applyFont="1" applyFill="1" applyBorder="1" applyAlignment="1">
      <alignment horizontal="center" vertical="top" wrapText="1"/>
    </xf>
    <xf numFmtId="1" fontId="4" fillId="3" borderId="12" xfId="0" applyNumberFormat="1" applyFont="1" applyFill="1" applyBorder="1" applyAlignment="1">
      <alignment horizontal="center" vertical="top" wrapText="1"/>
    </xf>
    <xf numFmtId="1" fontId="4" fillId="3" borderId="13" xfId="0" applyNumberFormat="1" applyFont="1" applyFill="1" applyBorder="1" applyAlignment="1">
      <alignment horizontal="center" vertical="top" wrapText="1"/>
    </xf>
    <xf numFmtId="1" fontId="4" fillId="4" borderId="1" xfId="0" applyNumberFormat="1" applyFont="1" applyFill="1" applyBorder="1" applyAlignment="1">
      <alignment horizontal="center" vertical="top" wrapText="1"/>
    </xf>
    <xf numFmtId="1" fontId="4" fillId="4" borderId="2" xfId="0" applyNumberFormat="1" applyFont="1" applyFill="1" applyBorder="1" applyAlignment="1">
      <alignment horizontal="center" vertical="top" wrapText="1"/>
    </xf>
    <xf numFmtId="1" fontId="4" fillId="4" borderId="6" xfId="0" applyNumberFormat="1" applyFont="1" applyFill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9" fontId="4" fillId="3" borderId="1" xfId="1" applyFont="1" applyFill="1" applyBorder="1" applyAlignment="1">
      <alignment horizontal="center" vertical="center"/>
    </xf>
    <xf numFmtId="0" fontId="5" fillId="6" borderId="48" xfId="0" applyFont="1" applyFill="1" applyBorder="1" applyAlignment="1">
      <alignment vertical="center"/>
    </xf>
    <xf numFmtId="0" fontId="5" fillId="6" borderId="27" xfId="0" applyFont="1" applyFill="1" applyBorder="1" applyAlignment="1">
      <alignment vertical="center"/>
    </xf>
    <xf numFmtId="0" fontId="5" fillId="6" borderId="37" xfId="0" applyFont="1" applyFill="1" applyBorder="1" applyAlignment="1">
      <alignment vertical="center"/>
    </xf>
    <xf numFmtId="1" fontId="4" fillId="4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" fontId="4" fillId="0" borderId="22" xfId="0" applyNumberFormat="1" applyFont="1" applyFill="1" applyBorder="1" applyAlignment="1">
      <alignment horizontal="center" vertical="center" wrapText="1"/>
    </xf>
    <xf numFmtId="1" fontId="4" fillId="0" borderId="27" xfId="0" applyNumberFormat="1" applyFont="1" applyFill="1" applyBorder="1" applyAlignment="1">
      <alignment horizontal="center" vertical="center" wrapText="1"/>
    </xf>
    <xf numFmtId="1" fontId="4" fillId="0" borderId="37" xfId="0" applyNumberFormat="1" applyFont="1" applyFill="1" applyBorder="1" applyAlignment="1">
      <alignment horizontal="center" vertical="center" wrapText="1"/>
    </xf>
    <xf numFmtId="1" fontId="5" fillId="0" borderId="25" xfId="0" applyNumberFormat="1" applyFont="1" applyFill="1" applyBorder="1" applyAlignment="1">
      <alignment horizontal="center" vertical="center" wrapText="1"/>
    </xf>
    <xf numFmtId="1" fontId="5" fillId="0" borderId="30" xfId="0" applyNumberFormat="1" applyFont="1" applyFill="1" applyBorder="1" applyAlignment="1">
      <alignment horizontal="center" vertical="center" wrapText="1"/>
    </xf>
    <xf numFmtId="1" fontId="5" fillId="0" borderId="26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5" fillId="2" borderId="43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1" fontId="4" fillId="3" borderId="32" xfId="0" applyNumberFormat="1" applyFont="1" applyFill="1" applyBorder="1" applyAlignment="1">
      <alignment horizontal="center" vertical="top" wrapText="1"/>
    </xf>
    <xf numFmtId="1" fontId="4" fillId="3" borderId="29" xfId="0" applyNumberFormat="1" applyFont="1" applyFill="1" applyBorder="1" applyAlignment="1">
      <alignment horizontal="center" vertical="top" wrapText="1"/>
    </xf>
    <xf numFmtId="1" fontId="4" fillId="3" borderId="34" xfId="0" applyNumberFormat="1" applyFont="1" applyFill="1" applyBorder="1" applyAlignment="1">
      <alignment horizontal="center" vertical="top" wrapText="1"/>
    </xf>
    <xf numFmtId="0" fontId="4" fillId="4" borderId="32" xfId="0" applyFont="1" applyFill="1" applyBorder="1" applyAlignment="1">
      <alignment horizontal="center" vertical="top" wrapText="1"/>
    </xf>
    <xf numFmtId="0" fontId="4" fillId="4" borderId="29" xfId="0" applyFont="1" applyFill="1" applyBorder="1" applyAlignment="1">
      <alignment horizontal="center" vertical="top" wrapText="1"/>
    </xf>
    <xf numFmtId="0" fontId="4" fillId="4" borderId="34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6" borderId="45" xfId="0" applyFont="1" applyFill="1" applyBorder="1" applyAlignment="1">
      <alignment horizontal="center" vertical="center"/>
    </xf>
    <xf numFmtId="0" fontId="5" fillId="6" borderId="46" xfId="0" applyFont="1" applyFill="1" applyBorder="1" applyAlignment="1">
      <alignment horizontal="center" vertical="center"/>
    </xf>
    <xf numFmtId="0" fontId="5" fillId="6" borderId="47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1" fontId="5" fillId="0" borderId="22" xfId="0" applyNumberFormat="1" applyFont="1" applyFill="1" applyBorder="1" applyAlignment="1">
      <alignment horizontal="center" vertical="center" wrapText="1"/>
    </xf>
    <xf numFmtId="1" fontId="5" fillId="0" borderId="27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1" fontId="5" fillId="0" borderId="23" xfId="0" applyNumberFormat="1" applyFont="1" applyFill="1" applyBorder="1" applyAlignment="1">
      <alignment horizontal="center" vertical="center" wrapText="1"/>
    </xf>
    <xf numFmtId="1" fontId="5" fillId="0" borderId="28" xfId="0" applyNumberFormat="1" applyFont="1" applyFill="1" applyBorder="1" applyAlignment="1">
      <alignment horizontal="center" vertical="center" wrapText="1"/>
    </xf>
    <xf numFmtId="1" fontId="5" fillId="0" borderId="19" xfId="0" applyNumberFormat="1" applyFont="1" applyFill="1" applyBorder="1" applyAlignment="1">
      <alignment horizontal="center" vertical="center" wrapText="1"/>
    </xf>
    <xf numFmtId="1" fontId="5" fillId="0" borderId="24" xfId="0" applyNumberFormat="1" applyFont="1" applyFill="1" applyBorder="1" applyAlignment="1">
      <alignment horizontal="center" vertical="center" wrapText="1"/>
    </xf>
    <xf numFmtId="1" fontId="5" fillId="0" borderId="29" xfId="0" applyNumberFormat="1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35" xfId="0" applyFont="1" applyFill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8" fillId="0" borderId="4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4" fillId="5" borderId="49" xfId="0" applyFont="1" applyFill="1" applyBorder="1" applyAlignment="1">
      <alignment horizontal="center" vertical="center" wrapText="1"/>
    </xf>
    <xf numFmtId="0" fontId="4" fillId="5" borderId="50" xfId="0" applyFont="1" applyFill="1" applyBorder="1" applyAlignment="1">
      <alignment horizontal="center" vertical="center" wrapText="1"/>
    </xf>
    <xf numFmtId="0" fontId="4" fillId="5" borderId="51" xfId="0" applyFont="1" applyFill="1" applyBorder="1" applyAlignment="1">
      <alignment horizontal="center" vertical="center" wrapText="1"/>
    </xf>
    <xf numFmtId="0" fontId="5" fillId="6" borderId="52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53" xfId="0" applyFont="1" applyFill="1" applyBorder="1" applyAlignment="1">
      <alignment horizontal="center" vertical="center"/>
    </xf>
    <xf numFmtId="0" fontId="5" fillId="6" borderId="54" xfId="0" applyFont="1" applyFill="1" applyBorder="1" applyAlignment="1">
      <alignment horizontal="center" vertical="center"/>
    </xf>
    <xf numFmtId="0" fontId="5" fillId="6" borderId="0" xfId="0" applyFont="1" applyFill="1" applyBorder="1" applyAlignment="1">
      <alignment horizontal="center" vertical="center"/>
    </xf>
    <xf numFmtId="0" fontId="5" fillId="6" borderId="55" xfId="0" applyFont="1" applyFill="1" applyBorder="1" applyAlignment="1">
      <alignment horizontal="center" vertical="center"/>
    </xf>
    <xf numFmtId="0" fontId="5" fillId="6" borderId="5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" fontId="4" fillId="0" borderId="22" xfId="0" applyNumberFormat="1" applyFont="1" applyFill="1" applyBorder="1" applyAlignment="1">
      <alignment horizontal="center" vertical="center"/>
    </xf>
    <xf numFmtId="1" fontId="4" fillId="0" borderId="27" xfId="0" applyNumberFormat="1" applyFont="1" applyFill="1" applyBorder="1" applyAlignment="1">
      <alignment horizontal="center" vertical="center"/>
    </xf>
    <xf numFmtId="1" fontId="4" fillId="0" borderId="37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4" fillId="4" borderId="35" xfId="0" applyFont="1" applyFill="1" applyBorder="1" applyAlignment="1">
      <alignment horizontal="center" vertical="center"/>
    </xf>
    <xf numFmtId="0" fontId="4" fillId="4" borderId="3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5" borderId="43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44" xfId="0" applyFont="1" applyFill="1" applyBorder="1" applyAlignment="1">
      <alignment horizontal="center" vertical="center"/>
    </xf>
    <xf numFmtId="0" fontId="4" fillId="5" borderId="41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7"/>
  <sheetViews>
    <sheetView topLeftCell="A7" workbookViewId="0">
      <selection activeCell="J14" sqref="J14:K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10.7109375" style="1" customWidth="1"/>
    <col min="10" max="11" width="12.42578125" style="1" customWidth="1"/>
    <col min="12" max="12" width="14.28515625" style="1" customWidth="1"/>
    <col min="13" max="13" width="3.7109375" style="1" customWidth="1"/>
    <col min="14" max="14" width="9.42578125" style="1" customWidth="1"/>
    <col min="15" max="15" width="8.85546875" style="1" customWidth="1"/>
    <col min="16" max="16" width="10.42578125" style="1" customWidth="1"/>
    <col min="17" max="17" width="10" style="1" customWidth="1"/>
    <col min="18" max="18" width="15.140625" style="1" customWidth="1"/>
    <col min="19" max="16384" width="9.140625" style="3"/>
  </cols>
  <sheetData>
    <row r="2" spans="1:21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</row>
    <row r="3" spans="1:21" ht="18" x14ac:dyDescent="0.25">
      <c r="B3" s="48" t="s">
        <v>24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2"/>
      <c r="T3" s="2"/>
      <c r="U3" s="2"/>
    </row>
    <row r="4" spans="1:21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"/>
      <c r="T4" s="4"/>
      <c r="U4" s="4"/>
    </row>
    <row r="6" spans="1:21" ht="15.75" thickBot="1" x14ac:dyDescent="0.3"/>
    <row r="7" spans="1:21" ht="51" customHeight="1" x14ac:dyDescent="0.25">
      <c r="A7" s="74" t="s">
        <v>13</v>
      </c>
      <c r="B7" s="75"/>
      <c r="C7" s="75" t="s">
        <v>0</v>
      </c>
      <c r="D7" s="56" t="s">
        <v>15</v>
      </c>
      <c r="E7" s="50" t="s">
        <v>1</v>
      </c>
      <c r="F7" s="50"/>
      <c r="G7" s="50"/>
      <c r="H7" s="50"/>
      <c r="I7" s="50"/>
      <c r="J7" s="50"/>
      <c r="K7" s="50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1" ht="43.5" customHeight="1" thickBot="1" x14ac:dyDescent="0.3">
      <c r="A8" s="76"/>
      <c r="B8" s="77"/>
      <c r="C8" s="77"/>
      <c r="D8" s="78"/>
      <c r="E8" s="50"/>
      <c r="F8" s="50"/>
      <c r="G8" s="50"/>
      <c r="H8" s="50"/>
      <c r="I8" s="50"/>
      <c r="J8" s="50"/>
      <c r="K8" s="50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1" ht="33" customHeight="1" x14ac:dyDescent="0.25">
      <c r="A9" s="79" t="s">
        <v>14</v>
      </c>
      <c r="B9" s="107" t="s">
        <v>21</v>
      </c>
      <c r="C9" s="82">
        <f>D9+E9+L9</f>
        <v>2284</v>
      </c>
      <c r="D9" s="85">
        <v>1478</v>
      </c>
      <c r="E9" s="58">
        <f>E13</f>
        <v>756</v>
      </c>
      <c r="F9" s="58"/>
      <c r="G9" s="58"/>
      <c r="H9" s="58"/>
      <c r="I9" s="58"/>
      <c r="J9" s="58"/>
      <c r="K9" s="58"/>
      <c r="L9" s="28">
        <f>Q9+R9</f>
        <v>50</v>
      </c>
      <c r="M9" s="54"/>
      <c r="N9" s="27">
        <f>O9+P9+Q9</f>
        <v>152</v>
      </c>
      <c r="O9" s="24">
        <v>124</v>
      </c>
      <c r="P9" s="24">
        <v>5</v>
      </c>
      <c r="Q9" s="25">
        <v>23</v>
      </c>
      <c r="R9" s="26">
        <v>27</v>
      </c>
    </row>
    <row r="10" spans="1:21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1" ht="24" customHeight="1" x14ac:dyDescent="0.25">
      <c r="A11" s="80"/>
      <c r="B11" s="108"/>
      <c r="C11" s="83"/>
      <c r="D11" s="86"/>
      <c r="E11" s="68">
        <f>E13+H13</f>
        <v>781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1" ht="31.5" customHeight="1" x14ac:dyDescent="0.25">
      <c r="A12" s="80"/>
      <c r="B12" s="108"/>
      <c r="C12" s="83"/>
      <c r="D12" s="86"/>
      <c r="E12" s="116" t="s">
        <v>19</v>
      </c>
      <c r="F12" s="117"/>
      <c r="G12" s="118"/>
      <c r="H12" s="71" t="s">
        <v>20</v>
      </c>
      <c r="I12" s="71"/>
      <c r="J12" s="72" t="s">
        <v>17</v>
      </c>
      <c r="K12" s="73"/>
      <c r="L12" s="63"/>
      <c r="M12" s="54"/>
      <c r="N12" s="111"/>
      <c r="O12" s="114"/>
      <c r="P12" s="114"/>
      <c r="Q12" s="105"/>
      <c r="R12" s="66"/>
    </row>
    <row r="13" spans="1:21" ht="31.5" customHeight="1" thickBot="1" x14ac:dyDescent="0.3">
      <c r="A13" s="81"/>
      <c r="B13" s="109"/>
      <c r="C13" s="84"/>
      <c r="D13" s="87"/>
      <c r="E13" s="119">
        <v>756</v>
      </c>
      <c r="F13" s="120"/>
      <c r="G13" s="121"/>
      <c r="H13" s="122">
        <v>25</v>
      </c>
      <c r="I13" s="122"/>
      <c r="J13" s="122">
        <f>E13+H13</f>
        <v>781</v>
      </c>
      <c r="K13" s="122"/>
      <c r="L13" s="64"/>
      <c r="M13" s="54"/>
      <c r="N13" s="112"/>
      <c r="O13" s="115"/>
      <c r="P13" s="115"/>
      <c r="Q13" s="106"/>
      <c r="R13" s="67"/>
    </row>
    <row r="14" spans="1:21" x14ac:dyDescent="0.25">
      <c r="A14" s="90"/>
      <c r="B14" s="91"/>
      <c r="C14" s="91"/>
      <c r="D14" s="91"/>
      <c r="E14" s="8" t="s">
        <v>4</v>
      </c>
      <c r="F14" s="8" t="s">
        <v>2</v>
      </c>
      <c r="G14" s="8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96"/>
      <c r="M14" s="12"/>
      <c r="N14" s="99"/>
      <c r="O14" s="100"/>
      <c r="P14" s="100"/>
      <c r="Q14" s="100"/>
      <c r="R14" s="101"/>
    </row>
    <row r="15" spans="1:21" x14ac:dyDescent="0.25">
      <c r="A15" s="90"/>
      <c r="B15" s="91"/>
      <c r="C15" s="91"/>
      <c r="D15" s="91"/>
      <c r="E15" s="6" t="s">
        <v>5</v>
      </c>
      <c r="F15" s="23">
        <v>369</v>
      </c>
      <c r="G15" s="7">
        <f>IFERROR(F15/$E$13,"")</f>
        <v>0.48809523809523808</v>
      </c>
      <c r="H15" s="23">
        <v>24</v>
      </c>
      <c r="I15" s="7">
        <f>IFERROR(H15/$H$13,"")</f>
        <v>0.96</v>
      </c>
      <c r="J15" s="17">
        <f>F15+H15</f>
        <v>393</v>
      </c>
      <c r="K15" s="41">
        <f>IFERROR(J15/$E$13,"")</f>
        <v>0.51984126984126988</v>
      </c>
      <c r="L15" s="97"/>
      <c r="M15" s="13"/>
      <c r="N15" s="90"/>
      <c r="O15" s="91"/>
      <c r="P15" s="91"/>
      <c r="Q15" s="91"/>
      <c r="R15" s="102"/>
    </row>
    <row r="16" spans="1:21" x14ac:dyDescent="0.25">
      <c r="A16" s="90"/>
      <c r="B16" s="91"/>
      <c r="C16" s="91"/>
      <c r="D16" s="91"/>
      <c r="E16" s="6" t="s">
        <v>6</v>
      </c>
      <c r="F16" s="23">
        <v>42</v>
      </c>
      <c r="G16" s="7">
        <f t="shared" ref="G16:G18" si="0">IFERROR(F16/$E$13,"")</f>
        <v>5.5555555555555552E-2</v>
      </c>
      <c r="H16" s="23">
        <v>1</v>
      </c>
      <c r="I16" s="7">
        <f t="shared" ref="I16:I18" si="1">IFERROR(H16/$H$13,"")</f>
        <v>0.04</v>
      </c>
      <c r="J16" s="17">
        <f>F16+H16</f>
        <v>43</v>
      </c>
      <c r="K16" s="41">
        <f t="shared" ref="K16:K18" si="2">IFERROR(J16/$E$13,"")</f>
        <v>5.6878306878306875E-2</v>
      </c>
      <c r="L16" s="97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321</v>
      </c>
      <c r="G17" s="7">
        <f t="shared" si="0"/>
        <v>0.42460317460317459</v>
      </c>
      <c r="H17" s="23">
        <v>0</v>
      </c>
      <c r="I17" s="7">
        <f t="shared" si="1"/>
        <v>0</v>
      </c>
      <c r="J17" s="17">
        <f>F17+H17</f>
        <v>321</v>
      </c>
      <c r="K17" s="41">
        <f t="shared" si="2"/>
        <v>0.42460317460317459</v>
      </c>
      <c r="L17" s="97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11">
        <v>24</v>
      </c>
      <c r="G18" s="7">
        <f t="shared" si="0"/>
        <v>3.1746031746031744E-2</v>
      </c>
      <c r="H18" s="11">
        <v>0</v>
      </c>
      <c r="I18" s="7">
        <f t="shared" si="1"/>
        <v>0</v>
      </c>
      <c r="J18" s="17">
        <f>F18+H18</f>
        <v>24</v>
      </c>
      <c r="K18" s="41">
        <f t="shared" si="2"/>
        <v>3.1746031746031744E-2</v>
      </c>
      <c r="L18" s="98"/>
      <c r="M18" s="14"/>
      <c r="N18" s="92"/>
      <c r="O18" s="93"/>
      <c r="P18" s="93"/>
      <c r="Q18" s="93"/>
      <c r="R18" s="103"/>
    </row>
    <row r="23" spans="1:18" ht="16.5" customHeight="1" x14ac:dyDescent="0.25">
      <c r="B23" s="95" t="s">
        <v>37</v>
      </c>
      <c r="C23" s="95"/>
      <c r="D23" s="95"/>
      <c r="E23" s="95"/>
      <c r="F23" s="95"/>
      <c r="G23" s="95"/>
      <c r="H23" s="95"/>
      <c r="I23" s="95"/>
    </row>
    <row r="24" spans="1:18" ht="15" customHeight="1" x14ac:dyDescent="0.25">
      <c r="B24" s="95"/>
      <c r="C24" s="95"/>
      <c r="D24" s="95"/>
      <c r="E24" s="95"/>
      <c r="F24" s="95"/>
      <c r="G24" s="95"/>
      <c r="H24" s="95"/>
      <c r="I24" s="95"/>
      <c r="J24" s="13"/>
      <c r="K24" s="13"/>
      <c r="L24" s="13"/>
      <c r="N24" s="13"/>
      <c r="O24" s="13"/>
      <c r="P24" s="13"/>
      <c r="Q24" s="13"/>
      <c r="R24" s="13"/>
    </row>
    <row r="25" spans="1:18" ht="25.5" customHeight="1" x14ac:dyDescent="0.25">
      <c r="B25" s="94" t="s">
        <v>44</v>
      </c>
      <c r="C25" s="94"/>
      <c r="D25" s="94"/>
      <c r="E25" s="94"/>
      <c r="F25" s="94"/>
      <c r="G25" s="94"/>
      <c r="H25" s="94"/>
      <c r="I25" s="94"/>
    </row>
    <row r="27" spans="1:18" ht="17.25" x14ac:dyDescent="0.25">
      <c r="B27" s="88"/>
      <c r="C27" s="89"/>
      <c r="D27" s="89"/>
      <c r="E27" s="89"/>
      <c r="F27" s="89"/>
      <c r="G27" s="89"/>
      <c r="H27" s="89"/>
      <c r="I27" s="89"/>
    </row>
  </sheetData>
  <mergeCells count="35">
    <mergeCell ref="L14:L18"/>
    <mergeCell ref="N14:R18"/>
    <mergeCell ref="Q10:Q13"/>
    <mergeCell ref="B9:B13"/>
    <mergeCell ref="N10:N13"/>
    <mergeCell ref="O10:O13"/>
    <mergeCell ref="P10:P13"/>
    <mergeCell ref="E12:G12"/>
    <mergeCell ref="E13:G13"/>
    <mergeCell ref="H13:I13"/>
    <mergeCell ref="J13:K13"/>
    <mergeCell ref="D7:D8"/>
    <mergeCell ref="A9:A13"/>
    <mergeCell ref="C9:C13"/>
    <mergeCell ref="D9:D13"/>
    <mergeCell ref="B27:I27"/>
    <mergeCell ref="A14:D18"/>
    <mergeCell ref="B25:I25"/>
    <mergeCell ref="B23:I24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H12:I12"/>
    <mergeCell ref="J12:K12"/>
    <mergeCell ref="A7:B8"/>
    <mergeCell ref="C7:C8"/>
  </mergeCells>
  <printOptions horizontalCentered="1"/>
  <pageMargins left="0" right="0" top="0.25" bottom="0" header="0.3" footer="0.3"/>
  <pageSetup paperSize="9" scale="7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workbookViewId="0">
      <selection activeCell="A7" sqref="A7:R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33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0</v>
      </c>
      <c r="D9" s="85"/>
      <c r="E9" s="68">
        <f>E13</f>
        <v>0</v>
      </c>
      <c r="F9" s="69"/>
      <c r="G9" s="69"/>
      <c r="H9" s="69"/>
      <c r="I9" s="69"/>
      <c r="J9" s="69"/>
      <c r="K9" s="70"/>
      <c r="L9" s="28">
        <f>Q9+R9</f>
        <v>0</v>
      </c>
      <c r="M9" s="54"/>
      <c r="N9" s="27">
        <f>O9+P9+Q9</f>
        <v>0</v>
      </c>
      <c r="O9" s="24"/>
      <c r="P9" s="24"/>
      <c r="Q9" s="25"/>
      <c r="R9" s="26"/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0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f>F15+F16+F17+F18</f>
        <v>0</v>
      </c>
      <c r="F13" s="120"/>
      <c r="G13" s="121"/>
      <c r="H13" s="122">
        <f>H15+H16+H17+H18</f>
        <v>0</v>
      </c>
      <c r="I13" s="122"/>
      <c r="J13" s="122">
        <f>E13+H13</f>
        <v>0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v>0</v>
      </c>
      <c r="G15" s="7" t="str">
        <f>IFERROR(F15/$E$13,"")</f>
        <v/>
      </c>
      <c r="H15" s="23">
        <v>0</v>
      </c>
      <c r="I15" s="7" t="str">
        <f>IFERROR(H15/$E$13,"")</f>
        <v/>
      </c>
      <c r="J15" s="17">
        <f>F15+H15</f>
        <v>0</v>
      </c>
      <c r="K15" s="41" t="str">
        <f>IFERROR(J15/$E$13,"")</f>
        <v/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v>0</v>
      </c>
      <c r="G16" s="7" t="str">
        <f t="shared" ref="G16:G17" si="0">IFERROR(F16/$E$13,"")</f>
        <v/>
      </c>
      <c r="H16" s="23">
        <v>0</v>
      </c>
      <c r="I16" s="7" t="str">
        <f t="shared" ref="I16:I17" si="1">IFERROR(H16/$E$13,"")</f>
        <v/>
      </c>
      <c r="J16" s="17">
        <f>F16+H16</f>
        <v>0</v>
      </c>
      <c r="K16" s="41" t="str">
        <f t="shared" ref="K16:K18" si="2">IFERROR(J16/$E$13,"")</f>
        <v/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0</v>
      </c>
      <c r="G17" s="7" t="str">
        <f t="shared" si="0"/>
        <v/>
      </c>
      <c r="H17" s="23">
        <v>0</v>
      </c>
      <c r="I17" s="7" t="str">
        <f t="shared" si="1"/>
        <v/>
      </c>
      <c r="J17" s="17">
        <f>F17+H17</f>
        <v>0</v>
      </c>
      <c r="K17" s="41" t="str">
        <f t="shared" si="2"/>
        <v/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v>0</v>
      </c>
      <c r="G18" s="7" t="str">
        <f>IFERROR(F18/$E$13,"")</f>
        <v/>
      </c>
      <c r="H18" s="23">
        <v>0</v>
      </c>
      <c r="I18" s="7" t="str">
        <f>IFERROR(H18/$E$13,"")</f>
        <v/>
      </c>
      <c r="J18" s="17">
        <f>F18+H18</f>
        <v>0</v>
      </c>
      <c r="K18" s="41" t="str">
        <f t="shared" si="2"/>
        <v/>
      </c>
      <c r="L18" s="19"/>
      <c r="M18" s="14"/>
      <c r="N18" s="92"/>
      <c r="O18" s="93"/>
      <c r="P18" s="93"/>
      <c r="Q18" s="93"/>
      <c r="R18" s="103"/>
    </row>
    <row r="22" spans="1:18" x14ac:dyDescent="0.25">
      <c r="B22" s="143"/>
      <c r="C22" s="143"/>
      <c r="D22" s="143"/>
      <c r="E22" s="143"/>
      <c r="F22" s="143"/>
      <c r="G22" s="143"/>
      <c r="H22" s="143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2">
    <mergeCell ref="L7:L8"/>
    <mergeCell ref="B22:H22"/>
    <mergeCell ref="B2:Q2"/>
    <mergeCell ref="B3:Q3"/>
    <mergeCell ref="B4:Q4"/>
    <mergeCell ref="A7:B8"/>
    <mergeCell ref="C7:C8"/>
    <mergeCell ref="D7:D8"/>
    <mergeCell ref="N10:N13"/>
    <mergeCell ref="O10:O13"/>
    <mergeCell ref="P10:P13"/>
    <mergeCell ref="Q10:Q13"/>
    <mergeCell ref="E12:G12"/>
    <mergeCell ref="A14:D18"/>
    <mergeCell ref="A9:A13"/>
    <mergeCell ref="B9:B13"/>
    <mergeCell ref="R10:R13"/>
    <mergeCell ref="N14:R18"/>
    <mergeCell ref="C9:C13"/>
    <mergeCell ref="D9:D13"/>
    <mergeCell ref="M7:M13"/>
    <mergeCell ref="N7:Q7"/>
    <mergeCell ref="E9:K9"/>
    <mergeCell ref="E10:K10"/>
    <mergeCell ref="L10:L13"/>
    <mergeCell ref="E11:K11"/>
    <mergeCell ref="H12:I12"/>
    <mergeCell ref="J12:K12"/>
    <mergeCell ref="H13:I13"/>
    <mergeCell ref="J13:K13"/>
    <mergeCell ref="E13:G13"/>
    <mergeCell ref="E7:K8"/>
  </mergeCells>
  <printOptions horizontalCentered="1"/>
  <pageMargins left="0" right="0" top="0.25" bottom="0" header="0.3" footer="0.3"/>
  <pageSetup scale="6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4"/>
  <sheetViews>
    <sheetView zoomScaleNormal="100" workbookViewId="0">
      <selection activeCell="A7" sqref="A7:R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34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0</v>
      </c>
      <c r="D9" s="85"/>
      <c r="E9" s="68">
        <f>E13</f>
        <v>0</v>
      </c>
      <c r="F9" s="69"/>
      <c r="G9" s="69"/>
      <c r="H9" s="69"/>
      <c r="I9" s="69"/>
      <c r="J9" s="69"/>
      <c r="K9" s="70"/>
      <c r="L9" s="28">
        <f>Q9+R9</f>
        <v>0</v>
      </c>
      <c r="M9" s="54"/>
      <c r="N9" s="27">
        <f>O9+P9+Q9</f>
        <v>0</v>
      </c>
      <c r="O9" s="24"/>
      <c r="P9" s="24"/>
      <c r="Q9" s="25"/>
      <c r="R9" s="26"/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0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f>F15+F16+F17+F18</f>
        <v>0</v>
      </c>
      <c r="F13" s="120"/>
      <c r="G13" s="121"/>
      <c r="H13" s="122">
        <f>H15+H16+H17+H18</f>
        <v>0</v>
      </c>
      <c r="I13" s="122"/>
      <c r="J13" s="122">
        <f>E13+H13</f>
        <v>0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v>0</v>
      </c>
      <c r="G15" s="7" t="str">
        <f>IFERROR(F15/$E$13,"")</f>
        <v/>
      </c>
      <c r="H15" s="23">
        <v>0</v>
      </c>
      <c r="I15" s="7" t="str">
        <f>IFERROR(H15/$E$13,"")</f>
        <v/>
      </c>
      <c r="J15" s="17">
        <f>F15+H15</f>
        <v>0</v>
      </c>
      <c r="K15" s="41" t="str">
        <f>IFERROR(J15/$E$13,"")</f>
        <v/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v>0</v>
      </c>
      <c r="G16" s="7" t="str">
        <f t="shared" ref="G16:G17" si="0">IFERROR(F16/$E$13,"")</f>
        <v/>
      </c>
      <c r="H16" s="23">
        <v>0</v>
      </c>
      <c r="I16" s="7" t="str">
        <f t="shared" ref="I16:I17" si="1">IFERROR(H16/$E$13,"")</f>
        <v/>
      </c>
      <c r="J16" s="17">
        <f>F16+H16</f>
        <v>0</v>
      </c>
      <c r="K16" s="41" t="str">
        <f t="shared" ref="K16:K18" si="2">IFERROR(J16/$E$13,"")</f>
        <v/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0</v>
      </c>
      <c r="G17" s="7" t="str">
        <f t="shared" si="0"/>
        <v/>
      </c>
      <c r="H17" s="23">
        <v>0</v>
      </c>
      <c r="I17" s="7" t="str">
        <f t="shared" si="1"/>
        <v/>
      </c>
      <c r="J17" s="17">
        <f>F17+H17</f>
        <v>0</v>
      </c>
      <c r="K17" s="41" t="str">
        <f t="shared" si="2"/>
        <v/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v>0</v>
      </c>
      <c r="G18" s="7" t="str">
        <f>IFERROR(F18/$E$13,"")</f>
        <v/>
      </c>
      <c r="H18" s="23">
        <v>0</v>
      </c>
      <c r="I18" s="7" t="str">
        <f>IFERROR(H18/$E$13,"")</f>
        <v/>
      </c>
      <c r="J18" s="17">
        <f>F18+H18</f>
        <v>0</v>
      </c>
      <c r="K18" s="41" t="str">
        <f t="shared" si="2"/>
        <v/>
      </c>
      <c r="L18" s="19"/>
      <c r="M18" s="14"/>
      <c r="N18" s="92"/>
      <c r="O18" s="93"/>
      <c r="P18" s="93"/>
      <c r="Q18" s="93"/>
      <c r="R18" s="103"/>
    </row>
    <row r="24" spans="1:18" ht="17.25" customHeight="1" x14ac:dyDescent="0.25">
      <c r="B24" s="143"/>
      <c r="C24" s="143"/>
      <c r="D24" s="143"/>
      <c r="E24" s="143"/>
      <c r="F24" s="143"/>
      <c r="G24" s="143"/>
      <c r="H24" s="143"/>
    </row>
  </sheetData>
  <mergeCells count="32">
    <mergeCell ref="B2:Q2"/>
    <mergeCell ref="B3:Q3"/>
    <mergeCell ref="B4:Q4"/>
    <mergeCell ref="A7:B8"/>
    <mergeCell ref="C7:C8"/>
    <mergeCell ref="D7:D8"/>
    <mergeCell ref="E7:K8"/>
    <mergeCell ref="L7:L8"/>
    <mergeCell ref="B24:H24"/>
    <mergeCell ref="A14:D18"/>
    <mergeCell ref="A9:A13"/>
    <mergeCell ref="B9:B13"/>
    <mergeCell ref="C9:C13"/>
    <mergeCell ref="D9:D13"/>
    <mergeCell ref="E12:G12"/>
    <mergeCell ref="E13:G13"/>
    <mergeCell ref="E9:K9"/>
    <mergeCell ref="R10:R13"/>
    <mergeCell ref="N14:R18"/>
    <mergeCell ref="E10:K10"/>
    <mergeCell ref="L10:L13"/>
    <mergeCell ref="E11:K11"/>
    <mergeCell ref="H12:I12"/>
    <mergeCell ref="J12:K12"/>
    <mergeCell ref="H13:I13"/>
    <mergeCell ref="J13:K13"/>
    <mergeCell ref="N10:N13"/>
    <mergeCell ref="O10:O13"/>
    <mergeCell ref="P10:P13"/>
    <mergeCell ref="Q10:Q13"/>
    <mergeCell ref="M7:M13"/>
    <mergeCell ref="N7:Q7"/>
  </mergeCells>
  <printOptions horizontalCentered="1"/>
  <pageMargins left="0" right="0" top="0.25" bottom="0" header="0.3" footer="0.3"/>
  <pageSetup paperSize="9" scale="7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workbookViewId="0">
      <selection activeCell="A7" sqref="A7:R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35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0</v>
      </c>
      <c r="D9" s="85"/>
      <c r="E9" s="68">
        <f>E13</f>
        <v>0</v>
      </c>
      <c r="F9" s="69"/>
      <c r="G9" s="69"/>
      <c r="H9" s="69"/>
      <c r="I9" s="69"/>
      <c r="J9" s="69"/>
      <c r="K9" s="70"/>
      <c r="L9" s="28">
        <f>Q9+R9</f>
        <v>0</v>
      </c>
      <c r="M9" s="54"/>
      <c r="N9" s="27">
        <f>O9+P9+Q9</f>
        <v>0</v>
      </c>
      <c r="O9" s="24"/>
      <c r="P9" s="24"/>
      <c r="Q9" s="25"/>
      <c r="R9" s="26"/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0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f>F15+F16+F17+F18</f>
        <v>0</v>
      </c>
      <c r="F13" s="120"/>
      <c r="G13" s="121"/>
      <c r="H13" s="122">
        <f>H15+H16+H17+H18</f>
        <v>0</v>
      </c>
      <c r="I13" s="122"/>
      <c r="J13" s="122">
        <f>E13+H13</f>
        <v>0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v>0</v>
      </c>
      <c r="G15" s="7" t="str">
        <f>IFERROR(F15/$E$13,"")</f>
        <v/>
      </c>
      <c r="H15" s="23">
        <v>0</v>
      </c>
      <c r="I15" s="7" t="str">
        <f>IFERROR(H15/$E$13,"")</f>
        <v/>
      </c>
      <c r="J15" s="17">
        <f>F15+H15</f>
        <v>0</v>
      </c>
      <c r="K15" s="41" t="str">
        <f>IFERROR(J15/$E$13,"")</f>
        <v/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v>0</v>
      </c>
      <c r="G16" s="7" t="str">
        <f t="shared" ref="G16:G17" si="0">IFERROR(F16/$E$13,"")</f>
        <v/>
      </c>
      <c r="H16" s="23">
        <v>0</v>
      </c>
      <c r="I16" s="7" t="str">
        <f t="shared" ref="I16:I17" si="1">IFERROR(H16/$E$13,"")</f>
        <v/>
      </c>
      <c r="J16" s="17">
        <f>F16+H16</f>
        <v>0</v>
      </c>
      <c r="K16" s="41" t="str">
        <f t="shared" ref="K16:K18" si="2">IFERROR(J16/$E$13,"")</f>
        <v/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0</v>
      </c>
      <c r="G17" s="7" t="str">
        <f t="shared" si="0"/>
        <v/>
      </c>
      <c r="H17" s="23">
        <v>0</v>
      </c>
      <c r="I17" s="7" t="str">
        <f t="shared" si="1"/>
        <v/>
      </c>
      <c r="J17" s="17">
        <f>F17+H17</f>
        <v>0</v>
      </c>
      <c r="K17" s="41" t="str">
        <f t="shared" si="2"/>
        <v/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v>0</v>
      </c>
      <c r="G18" s="7" t="str">
        <f>IFERROR(F18/$E$13,"")</f>
        <v/>
      </c>
      <c r="H18" s="23">
        <v>0</v>
      </c>
      <c r="I18" s="7" t="str">
        <f>IFERROR(H18/$E$13,"")</f>
        <v/>
      </c>
      <c r="J18" s="17">
        <f>F18+H18</f>
        <v>0</v>
      </c>
      <c r="K18" s="41" t="str">
        <f t="shared" si="2"/>
        <v/>
      </c>
      <c r="L18" s="19"/>
      <c r="M18" s="14"/>
      <c r="N18" s="92"/>
      <c r="O18" s="93"/>
      <c r="P18" s="93"/>
      <c r="Q18" s="93"/>
      <c r="R18" s="103"/>
    </row>
    <row r="21" spans="1:18" x14ac:dyDescent="0.25">
      <c r="C21" s="143"/>
      <c r="D21" s="143"/>
      <c r="E21" s="143"/>
      <c r="F21" s="143"/>
      <c r="G21" s="143"/>
      <c r="H21" s="143"/>
      <c r="I21" s="143"/>
    </row>
    <row r="22" spans="1:18" x14ac:dyDescent="0.25">
      <c r="B22" s="143"/>
      <c r="C22" s="143"/>
      <c r="D22" s="143"/>
      <c r="E22" s="143"/>
      <c r="F22" s="143"/>
      <c r="G22" s="143"/>
      <c r="H22" s="143"/>
    </row>
    <row r="23" spans="1:18" x14ac:dyDescent="0.25">
      <c r="B23" s="143"/>
      <c r="C23" s="143"/>
      <c r="D23" s="143"/>
      <c r="E23" s="143"/>
      <c r="F23" s="143"/>
      <c r="G23" s="143"/>
      <c r="H23" s="143"/>
    </row>
    <row r="24" spans="1:18" x14ac:dyDescent="0.25">
      <c r="B24" s="143"/>
      <c r="C24" s="143"/>
      <c r="D24" s="143"/>
      <c r="E24" s="143"/>
      <c r="F24" s="143"/>
      <c r="G24" s="143"/>
      <c r="H24" s="14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5">
    <mergeCell ref="C21:I21"/>
    <mergeCell ref="B22:H22"/>
    <mergeCell ref="B23:H23"/>
    <mergeCell ref="B24:H24"/>
    <mergeCell ref="D9:D13"/>
    <mergeCell ref="B2:Q2"/>
    <mergeCell ref="A14:D18"/>
    <mergeCell ref="B3:Q3"/>
    <mergeCell ref="B4:Q4"/>
    <mergeCell ref="C7:C8"/>
    <mergeCell ref="D7:D8"/>
    <mergeCell ref="A7:B8"/>
    <mergeCell ref="A9:A13"/>
    <mergeCell ref="B9:B13"/>
    <mergeCell ref="C9:C13"/>
    <mergeCell ref="Q10:Q13"/>
    <mergeCell ref="E12:G12"/>
    <mergeCell ref="E13:G13"/>
    <mergeCell ref="N10:N13"/>
    <mergeCell ref="O10:O13"/>
    <mergeCell ref="R10:R13"/>
    <mergeCell ref="N14:R18"/>
    <mergeCell ref="E7:K8"/>
    <mergeCell ref="L7:L8"/>
    <mergeCell ref="M7:M13"/>
    <mergeCell ref="N7:Q7"/>
    <mergeCell ref="E9:K9"/>
    <mergeCell ref="E10:K10"/>
    <mergeCell ref="L10:L13"/>
    <mergeCell ref="E11:K11"/>
    <mergeCell ref="H12:I12"/>
    <mergeCell ref="J12:K12"/>
    <mergeCell ref="H13:I13"/>
    <mergeCell ref="J13:K13"/>
    <mergeCell ref="P10:P13"/>
  </mergeCells>
  <pageMargins left="0" right="0" top="0.25" bottom="0" header="0.3" footer="0.3"/>
  <pageSetup paperSize="9" scale="74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H21" sqref="H21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6.42578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53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8675</v>
      </c>
      <c r="D9" s="85">
        <f>'Ե-01'!D9:D13+'Ե-02'!D9:D13+'Ե-03'!D9:D13</f>
        <v>5576</v>
      </c>
      <c r="E9" s="68">
        <f>E13</f>
        <v>2891</v>
      </c>
      <c r="F9" s="69"/>
      <c r="G9" s="69"/>
      <c r="H9" s="69"/>
      <c r="I9" s="69"/>
      <c r="J9" s="69"/>
      <c r="K9" s="70"/>
      <c r="L9" s="28">
        <f>Q9+R9</f>
        <v>208</v>
      </c>
      <c r="M9" s="54"/>
      <c r="N9" s="27">
        <f>O9+P9+Q9</f>
        <v>511</v>
      </c>
      <c r="O9" s="24">
        <f>'Ե-01'!O9+'Ե-02'!O9+'Ե-03'!O9</f>
        <v>390</v>
      </c>
      <c r="P9" s="24">
        <f>'Ե-01'!P9+'Ե-02'!P9+'Ե-03'!P9</f>
        <v>19</v>
      </c>
      <c r="Q9" s="24">
        <f>'Ե-01'!Q9+'Ե-02'!Q9+'Ե-03'!Q9</f>
        <v>102</v>
      </c>
      <c r="R9" s="24">
        <f>'Ե-01'!R9+'Ե-02'!R9+'Ե-03'!R9</f>
        <v>106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2937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f>'Ե-01'!E13:G13+'Ե-02'!E13:G13+'Ե-03'!E13:G13</f>
        <v>2891</v>
      </c>
      <c r="F13" s="120"/>
      <c r="G13" s="121"/>
      <c r="H13" s="122">
        <f>'Ե-01'!H13:I13+'Ե-02'!H13:I13+'Ե-03'!H13:I13</f>
        <v>46</v>
      </c>
      <c r="I13" s="122"/>
      <c r="J13" s="122">
        <f>E13+H13</f>
        <v>2937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f>'Ե-01'!F15+'Ե-02'!F15+'Ե-03'!F15</f>
        <v>1199</v>
      </c>
      <c r="G15" s="7">
        <f>IFERROR(F15/$E$13,"")</f>
        <v>0.41473538567969559</v>
      </c>
      <c r="H15" s="23">
        <f>'Ե-01'!H15+'Ե-02'!H15+'Ե-03'!H15</f>
        <v>41</v>
      </c>
      <c r="I15" s="7">
        <f>IFERROR(H15/$E$13,"")</f>
        <v>1.4181943964026288E-2</v>
      </c>
      <c r="J15" s="17">
        <f>F15+H15</f>
        <v>1240</v>
      </c>
      <c r="K15" s="41">
        <f>IFERROR(J15/$E$13,"")</f>
        <v>0.42891732964372192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f>'Ե-01'!F16+'Ե-02'!F16+'Ե-03'!F16</f>
        <v>459</v>
      </c>
      <c r="G16" s="7">
        <f t="shared" ref="G16:G17" si="0">IFERROR(F16/$E$13,"")</f>
        <v>0.15876859218263575</v>
      </c>
      <c r="H16" s="23">
        <f>'Ե-01'!H16+'Ե-02'!H16+'Ե-03'!H16</f>
        <v>2</v>
      </c>
      <c r="I16" s="7">
        <f t="shared" ref="I16:I17" si="1">IFERROR(H16/$E$13,"")</f>
        <v>6.9180214458664825E-4</v>
      </c>
      <c r="J16" s="17">
        <f>F16+H16</f>
        <v>461</v>
      </c>
      <c r="K16" s="41">
        <f t="shared" ref="K16:K18" si="2">IFERROR(J16/$E$13,"")</f>
        <v>0.15946039432722242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f>'Ե-01'!F17+'Ե-02'!F17+'Ե-03'!F17</f>
        <v>1143</v>
      </c>
      <c r="G17" s="7">
        <f t="shared" si="0"/>
        <v>0.39536492563126946</v>
      </c>
      <c r="H17" s="23">
        <f>'Ե-01'!H17+'Ե-02'!H17+'Ե-03'!H17</f>
        <v>3</v>
      </c>
      <c r="I17" s="7">
        <f t="shared" si="1"/>
        <v>1.0377032168799724E-3</v>
      </c>
      <c r="J17" s="17">
        <f>F17+H17</f>
        <v>1146</v>
      </c>
      <c r="K17" s="41">
        <f t="shared" si="2"/>
        <v>0.39640262884814942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f>'Ե-01'!F18+'Ե-02'!F18+'Ե-03'!F18</f>
        <v>90</v>
      </c>
      <c r="G18" s="7">
        <f>IFERROR(F18/$E$13,"")</f>
        <v>3.113109650639917E-2</v>
      </c>
      <c r="H18" s="23">
        <f>'Ե-01'!H18+'Ե-02'!H18+'Ե-03'!H18</f>
        <v>0</v>
      </c>
      <c r="I18" s="7">
        <f>IFERROR(H18/$E$13,"")</f>
        <v>0</v>
      </c>
      <c r="J18" s="17">
        <f>F18+H18</f>
        <v>90</v>
      </c>
      <c r="K18" s="41">
        <f t="shared" si="2"/>
        <v>3.113109650639917E-2</v>
      </c>
      <c r="L18" s="19"/>
      <c r="M18" s="14"/>
      <c r="N18" s="92"/>
      <c r="O18" s="93"/>
      <c r="P18" s="93"/>
      <c r="Q18" s="93"/>
      <c r="R18" s="103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Q10:Q13"/>
    <mergeCell ref="E12:G12"/>
    <mergeCell ref="E13:G13"/>
    <mergeCell ref="C9:C13"/>
    <mergeCell ref="D9:D13"/>
    <mergeCell ref="N7:Q7"/>
    <mergeCell ref="E9:K9"/>
    <mergeCell ref="E10:K10"/>
    <mergeCell ref="A9:A13"/>
    <mergeCell ref="B9:B13"/>
    <mergeCell ref="N10:N13"/>
    <mergeCell ref="O10:O13"/>
    <mergeCell ref="P10:P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7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T25"/>
  <sheetViews>
    <sheetView workbookViewId="0">
      <selection activeCell="N21" sqref="N21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8.42578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52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8522</v>
      </c>
      <c r="D9" s="85">
        <f>'Ե-04'!D9:D13+'Ե-05'!D9:D13+'Ե-06'!D9:D13</f>
        <v>5415</v>
      </c>
      <c r="E9" s="68">
        <f>E13</f>
        <v>2886</v>
      </c>
      <c r="F9" s="69"/>
      <c r="G9" s="69"/>
      <c r="H9" s="69"/>
      <c r="I9" s="69"/>
      <c r="J9" s="69"/>
      <c r="K9" s="70"/>
      <c r="L9" s="28">
        <f>Q9+R9</f>
        <v>221</v>
      </c>
      <c r="M9" s="54"/>
      <c r="N9" s="27">
        <f>O9+P9+Q9</f>
        <v>456</v>
      </c>
      <c r="O9" s="24">
        <f>'Ե-04'!O9+'Ե-05'!O9+'Ե-06'!O9</f>
        <v>325</v>
      </c>
      <c r="P9" s="24">
        <f>'Ե-04'!P9+'Ե-05'!P9+'Ե-06'!P9</f>
        <v>23</v>
      </c>
      <c r="Q9" s="24">
        <f>'Ե-04'!Q9+'Ե-05'!Q9+'Ե-06'!Q9</f>
        <v>108</v>
      </c>
      <c r="R9" s="24">
        <f>'Ե-04'!R9+'Ե-05'!R9+'Ե-06'!R9</f>
        <v>113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2929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f>'Ե-04'!E13:G13+'Ե-05'!E13:G13+'Ե-06'!E13:G13</f>
        <v>2886</v>
      </c>
      <c r="F13" s="120"/>
      <c r="G13" s="121"/>
      <c r="H13" s="122">
        <f>'Ե-04'!H13:I13+'Ե-05'!H13:I13+'Ե-06'!H13:I13</f>
        <v>43</v>
      </c>
      <c r="I13" s="122"/>
      <c r="J13" s="122">
        <f>E13+H13</f>
        <v>2929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f>'Ե-04'!F15+'Ե-05'!F15+'Ե-06'!F15</f>
        <v>1361</v>
      </c>
      <c r="G15" s="7">
        <f>IFERROR(F15/$E$13,"")</f>
        <v>0.4715869715869716</v>
      </c>
      <c r="H15" s="23">
        <f>'Ե-01'!H15+'Ե-02'!H15+'Ե-03'!H15</f>
        <v>41</v>
      </c>
      <c r="I15" s="7">
        <f>IFERROR(H15/$E$13,"")</f>
        <v>1.4206514206514207E-2</v>
      </c>
      <c r="J15" s="17">
        <f>F15+H15</f>
        <v>1402</v>
      </c>
      <c r="K15" s="41">
        <f>IFERROR(J15/$J$13,"")</f>
        <v>0.47866165926937521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f>'Ե-04'!F16+'Ե-05'!F16+'Ե-06'!F16</f>
        <v>572</v>
      </c>
      <c r="G16" s="7">
        <f t="shared" ref="G16:G17" si="0">IFERROR(F16/$E$13,"")</f>
        <v>0.1981981981981982</v>
      </c>
      <c r="H16" s="23">
        <f>'Ե-04'!H16+'Ե-05'!H16+'Ե-06'!H16</f>
        <v>3</v>
      </c>
      <c r="I16" s="7">
        <f t="shared" ref="I16:I17" si="1">IFERROR(H16/$E$13,"")</f>
        <v>1.0395010395010396E-3</v>
      </c>
      <c r="J16" s="17">
        <f>F16+H16</f>
        <v>575</v>
      </c>
      <c r="K16" s="41">
        <f t="shared" ref="K16:K18" si="2">IFERROR(J16/$J$13,"")</f>
        <v>0.19631273472174804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f>'Ե-04'!F17+'Ե-05'!F17+'Ե-06'!F17</f>
        <v>839</v>
      </c>
      <c r="G17" s="7">
        <f t="shared" si="0"/>
        <v>0.29071379071379072</v>
      </c>
      <c r="H17" s="23">
        <f>'Ե-04'!H17+'Ե-05'!H17+'Ե-06'!H17</f>
        <v>2</v>
      </c>
      <c r="I17" s="7">
        <f t="shared" si="1"/>
        <v>6.93000693000693E-4</v>
      </c>
      <c r="J17" s="17">
        <f>F17+H17</f>
        <v>841</v>
      </c>
      <c r="K17" s="41">
        <f t="shared" si="2"/>
        <v>0.28712871287128711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f>'Ե-04'!F18+'Ե-05'!F18+'Ե-06'!F18</f>
        <v>114</v>
      </c>
      <c r="G18" s="7">
        <f>IFERROR(F18/$E$13,"")</f>
        <v>3.9501039501039503E-2</v>
      </c>
      <c r="H18" s="23">
        <f>'Ե-04'!H18+'Ե-05'!H18+'Ե-06'!H18</f>
        <v>1</v>
      </c>
      <c r="I18" s="7">
        <f>IFERROR(H18/$E$13,"")</f>
        <v>3.465003465003465E-4</v>
      </c>
      <c r="J18" s="17">
        <f>F18+H18</f>
        <v>115</v>
      </c>
      <c r="K18" s="41">
        <f t="shared" si="2"/>
        <v>3.9262546944349608E-2</v>
      </c>
      <c r="L18" s="19"/>
      <c r="M18" s="14"/>
      <c r="N18" s="92"/>
      <c r="O18" s="93"/>
      <c r="P18" s="93"/>
      <c r="Q18" s="93"/>
      <c r="R18" s="103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Q10:Q13"/>
    <mergeCell ref="E12:G12"/>
    <mergeCell ref="E13:G13"/>
    <mergeCell ref="C9:C13"/>
    <mergeCell ref="D9:D13"/>
    <mergeCell ref="N7:Q7"/>
    <mergeCell ref="E9:K9"/>
    <mergeCell ref="E10:K10"/>
    <mergeCell ref="A9:A13"/>
    <mergeCell ref="B9:B13"/>
    <mergeCell ref="N10:N13"/>
    <mergeCell ref="O10:O13"/>
    <mergeCell ref="P10:P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64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K15" sqref="K1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5.855468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8" width="11.140625" style="3" customWidth="1"/>
    <col min="19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51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4951</v>
      </c>
      <c r="D9" s="85">
        <f>'Ե-08'!D9:D13+'Ե-09'!D9:D13+'Ե-10'!D9:D13</f>
        <v>3364</v>
      </c>
      <c r="E9" s="68">
        <f>E13</f>
        <v>1415</v>
      </c>
      <c r="F9" s="69"/>
      <c r="G9" s="69"/>
      <c r="H9" s="69"/>
      <c r="I9" s="69"/>
      <c r="J9" s="69"/>
      <c r="K9" s="70"/>
      <c r="L9" s="28">
        <f>Q9+R9</f>
        <v>172</v>
      </c>
      <c r="M9" s="54"/>
      <c r="N9" s="27">
        <f>O9+P9+Q9</f>
        <v>312</v>
      </c>
      <c r="O9" s="24">
        <f>'Ե-08'!O9+'Ե-09'!O9+'Ե-10'!O9</f>
        <v>215</v>
      </c>
      <c r="P9" s="24">
        <f>'Ե-08'!P9+'Ե-09'!P9+'Ե-10'!P9</f>
        <v>4</v>
      </c>
      <c r="Q9" s="24">
        <f>'Ե-08'!Q9+'Ե-09'!Q9+'Ե-10'!Q9</f>
        <v>93</v>
      </c>
      <c r="R9" s="24">
        <f>'Ե-08'!R9+'Ե-09'!R9+'Ե-10'!R9</f>
        <v>79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1448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f>'Ե-08'!E13:G13+'Ե-09'!E13:G13+'Ե-10'!E13:G13</f>
        <v>1415</v>
      </c>
      <c r="F13" s="120"/>
      <c r="G13" s="121"/>
      <c r="H13" s="122">
        <f>'Ե-08'!H13:I13+'Ե-09'!H13:I13+'Ե-10'!H13:I13</f>
        <v>33</v>
      </c>
      <c r="I13" s="122"/>
      <c r="J13" s="122">
        <f>E13+H13</f>
        <v>1448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f>'Ե-08'!F15+'Ե-09'!F15+'Ե-10'!F15</f>
        <v>652</v>
      </c>
      <c r="G15" s="7">
        <f>IFERROR(F15/$E$13,"")</f>
        <v>0.46077738515901062</v>
      </c>
      <c r="H15" s="23">
        <f>'Ե-08'!H15+'Ե-09'!H15+'Ե-10'!H15</f>
        <v>29</v>
      </c>
      <c r="I15" s="7">
        <f>IFERROR(H15/$H$13,"")</f>
        <v>0.87878787878787878</v>
      </c>
      <c r="J15" s="17">
        <f>F15+H15</f>
        <v>681</v>
      </c>
      <c r="K15" s="41">
        <f>IFERROR(J15/$J$13,"")</f>
        <v>0.47030386740331492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f>'Ե-08'!F16+'Ե-09'!F16+'Ե-10'!F16</f>
        <v>169</v>
      </c>
      <c r="G16" s="7">
        <f t="shared" ref="G16:G17" si="0">IFERROR(F16/$E$13,"")</f>
        <v>0.11943462897526502</v>
      </c>
      <c r="H16" s="23">
        <f>'Ե-08'!H16+'Ե-09'!H16+'Ե-10'!H16</f>
        <v>0</v>
      </c>
      <c r="I16" s="7">
        <f t="shared" ref="I16:I18" si="1">IFERROR(H16/$H$13,"")</f>
        <v>0</v>
      </c>
      <c r="J16" s="17">
        <f>F16+H16</f>
        <v>169</v>
      </c>
      <c r="K16" s="41">
        <f t="shared" ref="K16:K18" si="2">IFERROR(J16/$J$13,"")</f>
        <v>0.11671270718232044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f>'Ե-08'!F17+'Ե-09'!F17+'Ե-10'!F17</f>
        <v>510</v>
      </c>
      <c r="G17" s="7">
        <f t="shared" si="0"/>
        <v>0.36042402826855124</v>
      </c>
      <c r="H17" s="23">
        <f>'Ե-08'!H17+'Ե-09'!H17+'Ե-10'!H17</f>
        <v>2</v>
      </c>
      <c r="I17" s="7">
        <f t="shared" si="1"/>
        <v>6.0606060606060608E-2</v>
      </c>
      <c r="J17" s="17">
        <f>F17+H17</f>
        <v>512</v>
      </c>
      <c r="K17" s="41">
        <f t="shared" si="2"/>
        <v>0.35359116022099446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f>'Ե-08'!F18+'Ե-09'!F18+'Ե-10'!F18</f>
        <v>84</v>
      </c>
      <c r="G18" s="7">
        <f>IFERROR(F18/$E$13,"")</f>
        <v>5.9363957597173146E-2</v>
      </c>
      <c r="H18" s="23">
        <f>'Ե-08'!H18+'Ե-09'!H18+'Ե-10'!H18</f>
        <v>2</v>
      </c>
      <c r="I18" s="7">
        <f t="shared" si="1"/>
        <v>6.0606060606060608E-2</v>
      </c>
      <c r="J18" s="17">
        <f>F18+H18</f>
        <v>86</v>
      </c>
      <c r="K18" s="41">
        <f t="shared" si="2"/>
        <v>5.9392265193370167E-2</v>
      </c>
      <c r="L18" s="19"/>
      <c r="M18" s="14"/>
      <c r="N18" s="92"/>
      <c r="O18" s="93"/>
      <c r="P18" s="93"/>
      <c r="Q18" s="93"/>
      <c r="R18" s="103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P10:P13"/>
    <mergeCell ref="E12:G12"/>
    <mergeCell ref="E13:G13"/>
    <mergeCell ref="D9:D13"/>
    <mergeCell ref="N7:Q7"/>
    <mergeCell ref="E9:K9"/>
    <mergeCell ref="E10:K10"/>
    <mergeCell ref="A9:A13"/>
    <mergeCell ref="B9:B13"/>
    <mergeCell ref="N10:N13"/>
    <mergeCell ref="O10:O13"/>
    <mergeCell ref="Q10:Q13"/>
    <mergeCell ref="C9:C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K15" sqref="K1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6.285156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50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0</v>
      </c>
      <c r="D9" s="85">
        <f>'Ե-10'!D9:D13+'Ե-11'!D9:D13+'Ե-12'!D9:D13</f>
        <v>0</v>
      </c>
      <c r="E9" s="68">
        <f>E13</f>
        <v>0</v>
      </c>
      <c r="F9" s="69"/>
      <c r="G9" s="69"/>
      <c r="H9" s="69"/>
      <c r="I9" s="69"/>
      <c r="J9" s="69"/>
      <c r="K9" s="70"/>
      <c r="L9" s="28">
        <f>Q9+R9</f>
        <v>0</v>
      </c>
      <c r="M9" s="54"/>
      <c r="N9" s="27">
        <f>O9+P9+Q9</f>
        <v>0</v>
      </c>
      <c r="O9" s="24">
        <f>'Ե-10'!O9+'Ե-11'!O9+'Ե-12'!O9</f>
        <v>0</v>
      </c>
      <c r="P9" s="24">
        <f>'Ե-10'!P9+'Ե-11'!P9+'Ե-12'!P9</f>
        <v>0</v>
      </c>
      <c r="Q9" s="24">
        <f>'Ե-10'!Q9+'Ե-11'!Q9+'Ե-12'!Q9</f>
        <v>0</v>
      </c>
      <c r="R9" s="24">
        <f>'Ե-10'!R9+'Ե-11'!R9+'Ե-12'!R9</f>
        <v>0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0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f>'Ե-10'!E13:G13+'Ե-11'!E13:G13+'Ե-12'!E13:G13</f>
        <v>0</v>
      </c>
      <c r="F13" s="120"/>
      <c r="G13" s="121"/>
      <c r="H13" s="122">
        <f>'Ե-10'!H13:I13+'Ե-11'!H13:I13+'Ե-12'!H13:I13</f>
        <v>0</v>
      </c>
      <c r="I13" s="122"/>
      <c r="J13" s="122">
        <f>E13+H13</f>
        <v>0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f>'Ե-10'!F15+'Ե-11'!F15+'Ե-12'!F15</f>
        <v>0</v>
      </c>
      <c r="G15" s="7" t="str">
        <f>IFERROR(F15/$E$13,"")</f>
        <v/>
      </c>
      <c r="H15" s="23">
        <f>'Ե-10'!H15+'Ե-11'!H15+'Ե-12'!H15</f>
        <v>0</v>
      </c>
      <c r="I15" s="7" t="str">
        <f>IFERROR(H15/$H$13,"")</f>
        <v/>
      </c>
      <c r="J15" s="17">
        <f>F15+H15</f>
        <v>0</v>
      </c>
      <c r="K15" s="41" t="str">
        <f>IFERROR(J15/$J$13,"")</f>
        <v/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f>'Ե-10'!F16+'Ե-11'!F16+'Ե-12'!F16</f>
        <v>0</v>
      </c>
      <c r="G16" s="7" t="str">
        <f t="shared" ref="G16:G17" si="0">IFERROR(F16/$E$13,"")</f>
        <v/>
      </c>
      <c r="H16" s="23">
        <f>'Ե-10'!H16+'Ե-11'!H16+'Ե-12'!H16</f>
        <v>0</v>
      </c>
      <c r="I16" s="7" t="str">
        <f t="shared" ref="I16:I18" si="1">IFERROR(H16/$H$13,"")</f>
        <v/>
      </c>
      <c r="J16" s="17">
        <f>F16+H16</f>
        <v>0</v>
      </c>
      <c r="K16" s="41" t="str">
        <f t="shared" ref="K16:K18" si="2">IFERROR(J16/$J$13,"")</f>
        <v/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f>'Ե-10'!F17+'Ե-11'!F17+'Ե-12'!F17</f>
        <v>0</v>
      </c>
      <c r="G17" s="7" t="str">
        <f t="shared" si="0"/>
        <v/>
      </c>
      <c r="H17" s="23">
        <f>'Ե-10'!H17+'Ե-11'!H17+'Ե-12'!H17</f>
        <v>0</v>
      </c>
      <c r="I17" s="7" t="str">
        <f t="shared" si="1"/>
        <v/>
      </c>
      <c r="J17" s="17">
        <f>F17+H17</f>
        <v>0</v>
      </c>
      <c r="K17" s="41" t="str">
        <f t="shared" si="2"/>
        <v/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f>'Ե-10'!F18+'Ե-11'!F18+'Ե-12'!F18</f>
        <v>0</v>
      </c>
      <c r="G18" s="7" t="str">
        <f>IFERROR(F18/$E$13,"")</f>
        <v/>
      </c>
      <c r="H18" s="23">
        <f>'Ե-10'!H18+'Ե-11'!H18+'Ե-12'!H18</f>
        <v>0</v>
      </c>
      <c r="I18" s="7" t="str">
        <f t="shared" si="1"/>
        <v/>
      </c>
      <c r="J18" s="17">
        <f>F18+H18</f>
        <v>0</v>
      </c>
      <c r="K18" s="41" t="str">
        <f t="shared" si="2"/>
        <v/>
      </c>
      <c r="L18" s="19"/>
      <c r="M18" s="14"/>
      <c r="N18" s="92"/>
      <c r="O18" s="93"/>
      <c r="P18" s="93"/>
      <c r="Q18" s="93"/>
      <c r="R18" s="103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Q10:Q13"/>
    <mergeCell ref="E12:G12"/>
    <mergeCell ref="E13:G13"/>
    <mergeCell ref="D9:D13"/>
    <mergeCell ref="N7:Q7"/>
    <mergeCell ref="E9:K9"/>
    <mergeCell ref="E10:K10"/>
    <mergeCell ref="A9:A13"/>
    <mergeCell ref="B9:B13"/>
    <mergeCell ref="N10:N13"/>
    <mergeCell ref="O10:O13"/>
    <mergeCell ref="P10:P13"/>
    <mergeCell ref="C9:C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8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T25"/>
  <sheetViews>
    <sheetView workbookViewId="0">
      <selection activeCell="K15" sqref="K15:K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5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49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17197</v>
      </c>
      <c r="D9" s="85">
        <f>'Ե_1-ին եռ.'!D9:D13+'Ե_2-րդ եռ.'!D9:D13</f>
        <v>10991</v>
      </c>
      <c r="E9" s="68">
        <f>E13</f>
        <v>5777</v>
      </c>
      <c r="F9" s="69"/>
      <c r="G9" s="69"/>
      <c r="H9" s="69"/>
      <c r="I9" s="69"/>
      <c r="J9" s="69"/>
      <c r="K9" s="70"/>
      <c r="L9" s="28">
        <f>Q9+R9</f>
        <v>429</v>
      </c>
      <c r="M9" s="54"/>
      <c r="N9" s="27">
        <f>O9+P9+Q9</f>
        <v>967</v>
      </c>
      <c r="O9" s="24">
        <f>'Ե_1-ին եռ.'!O9+'Ե_2-րդ եռ.'!O9</f>
        <v>715</v>
      </c>
      <c r="P9" s="24">
        <f>'Ե_1-ին եռ.'!P9+'Ե_2-րդ եռ.'!P9</f>
        <v>42</v>
      </c>
      <c r="Q9" s="24">
        <f>'Ե_1-ին եռ.'!Q9+'Ե_2-րդ եռ.'!Q9</f>
        <v>210</v>
      </c>
      <c r="R9" s="24">
        <f>'Ե_1-ին եռ.'!R9+'Ե_2-րդ եռ.'!R9</f>
        <v>219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5866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f>'Ե_1-ին եռ.'!E13:G13+'Ե_2-րդ եռ.'!E13:G13</f>
        <v>5777</v>
      </c>
      <c r="F13" s="120"/>
      <c r="G13" s="121"/>
      <c r="H13" s="122">
        <f>'Ե_1-ին եռ.'!H13:I13+'Ե_2-րդ եռ.'!H13:I13</f>
        <v>89</v>
      </c>
      <c r="I13" s="122"/>
      <c r="J13" s="122">
        <f>E13+H13</f>
        <v>5866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f>'Ե_1-ին եռ.'!F15+'Ե_2-րդ եռ.'!F15</f>
        <v>2560</v>
      </c>
      <c r="G15" s="7">
        <f>IFERROR(F15/$E$13,"")</f>
        <v>0.44313657607754892</v>
      </c>
      <c r="H15" s="23">
        <f>'Ե_1-ին եռ.'!H15+'Ե_2-րդ եռ.'!H15</f>
        <v>82</v>
      </c>
      <c r="I15" s="7">
        <f>IFERROR(H15/$H$13,"")</f>
        <v>0.9213483146067416</v>
      </c>
      <c r="J15" s="17">
        <f>F15+H15</f>
        <v>2642</v>
      </c>
      <c r="K15" s="41">
        <f>IFERROR(J15/$J$13,"")</f>
        <v>0.45039209001022845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f>'Ե_1-ին եռ.'!F16+'Ե_2-րդ եռ.'!F16</f>
        <v>1031</v>
      </c>
      <c r="G16" s="7">
        <f t="shared" ref="G16:G17" si="0">IFERROR(F16/$E$13,"")</f>
        <v>0.1784663320062316</v>
      </c>
      <c r="H16" s="23">
        <f>'Ե_1-ին եռ.'!H16+'Ե_2-րդ եռ.'!H16</f>
        <v>5</v>
      </c>
      <c r="I16" s="7">
        <f t="shared" ref="I16:I18" si="1">IFERROR(H16/$H$13,"")</f>
        <v>5.6179775280898875E-2</v>
      </c>
      <c r="J16" s="17">
        <f>F16+H16</f>
        <v>1036</v>
      </c>
      <c r="K16" s="41">
        <f t="shared" ref="K16:K18" si="2">IFERROR(J16/$J$13,"")</f>
        <v>0.1766109785202864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f>'Ե_1-ին եռ.'!F17+'Ե_2-րդ եռ.'!F17</f>
        <v>1982</v>
      </c>
      <c r="G17" s="7">
        <f t="shared" si="0"/>
        <v>0.3430846460100398</v>
      </c>
      <c r="H17" s="23">
        <f>'Ե_1-ին եռ.'!H17+'Ե_2-րդ եռ.'!H17</f>
        <v>5</v>
      </c>
      <c r="I17" s="7">
        <f t="shared" si="1"/>
        <v>5.6179775280898875E-2</v>
      </c>
      <c r="J17" s="17">
        <f>F17+H17</f>
        <v>1987</v>
      </c>
      <c r="K17" s="41">
        <f t="shared" si="2"/>
        <v>0.33873167405386978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f>'Ե_1-ին եռ.'!F18+'Ե_2-րդ եռ.'!F18</f>
        <v>204</v>
      </c>
      <c r="G18" s="7">
        <f>IFERROR(F18/$E$13,"")</f>
        <v>3.5312445906179678E-2</v>
      </c>
      <c r="H18" s="23">
        <f>'Ե_1-ին եռ.'!H18+'Ե_2-րդ եռ.'!H18</f>
        <v>1</v>
      </c>
      <c r="I18" s="7">
        <f t="shared" si="1"/>
        <v>1.1235955056179775E-2</v>
      </c>
      <c r="J18" s="17">
        <f>F18+H18</f>
        <v>205</v>
      </c>
      <c r="K18" s="41">
        <f t="shared" si="2"/>
        <v>3.4947153085577908E-2</v>
      </c>
      <c r="L18" s="19"/>
      <c r="M18" s="14"/>
      <c r="N18" s="92"/>
      <c r="O18" s="93"/>
      <c r="P18" s="93"/>
      <c r="Q18" s="93"/>
      <c r="R18" s="103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P10:P13"/>
    <mergeCell ref="Q10:Q13"/>
    <mergeCell ref="E12:G12"/>
    <mergeCell ref="E13:G13"/>
    <mergeCell ref="D9:D13"/>
    <mergeCell ref="N7:Q7"/>
    <mergeCell ref="E9:K9"/>
    <mergeCell ref="E10:K10"/>
    <mergeCell ref="A9:A13"/>
    <mergeCell ref="B9:B13"/>
    <mergeCell ref="N10:N13"/>
    <mergeCell ref="O10:O13"/>
    <mergeCell ref="C9:C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6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T25"/>
  <sheetViews>
    <sheetView workbookViewId="0">
      <selection activeCell="I15" sqref="I1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7.1406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48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4951</v>
      </c>
      <c r="D9" s="85">
        <f>'Ե_3-րդ եռ.'!D9:D13+'Ե_4-րդ եռ.'!D9:D13</f>
        <v>3364</v>
      </c>
      <c r="E9" s="68">
        <f>E13</f>
        <v>1415</v>
      </c>
      <c r="F9" s="69"/>
      <c r="G9" s="69"/>
      <c r="H9" s="69"/>
      <c r="I9" s="69"/>
      <c r="J9" s="69"/>
      <c r="K9" s="70"/>
      <c r="L9" s="28">
        <f>Q9+R9</f>
        <v>172</v>
      </c>
      <c r="M9" s="54"/>
      <c r="N9" s="27">
        <f>O9+P9+Q9</f>
        <v>312</v>
      </c>
      <c r="O9" s="24">
        <f>'Ե_3-րդ եռ.'!O9+'Ե_4-րդ եռ.'!O9</f>
        <v>215</v>
      </c>
      <c r="P9" s="24">
        <f>'Ե_3-րդ եռ.'!P9+'Ե_4-րդ եռ.'!P9</f>
        <v>4</v>
      </c>
      <c r="Q9" s="24">
        <f>'Ե_3-րդ եռ.'!Q9+'Ե_4-րդ եռ.'!Q9</f>
        <v>93</v>
      </c>
      <c r="R9" s="24">
        <f>'Ե_3-րդ եռ.'!R9+'Ե_4-րդ եռ.'!R9</f>
        <v>79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1448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f>'Ե_3-րդ եռ.'!E13:G13+'Ե_4-րդ եռ.'!E13:G13</f>
        <v>1415</v>
      </c>
      <c r="F13" s="120"/>
      <c r="G13" s="121"/>
      <c r="H13" s="122">
        <f>'Ե_3-րդ եռ.'!H13:I13+'Ե_4-րդ եռ.'!H13:I13</f>
        <v>33</v>
      </c>
      <c r="I13" s="122"/>
      <c r="J13" s="122">
        <f>E13+H13</f>
        <v>1448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f>'Ե_3-րդ եռ.'!F15+'Ե_4-րդ եռ.'!F15</f>
        <v>652</v>
      </c>
      <c r="G15" s="7">
        <f>IFERROR(F15/$E$13,"")</f>
        <v>0.46077738515901062</v>
      </c>
      <c r="H15" s="23">
        <f>'Ե_3-րդ եռ.'!H15+'Ե_4-րդ եռ.'!H15</f>
        <v>29</v>
      </c>
      <c r="I15" s="7">
        <f>IFERROR(H15/$H$13,"")</f>
        <v>0.87878787878787878</v>
      </c>
      <c r="J15" s="17">
        <f>F15+H15</f>
        <v>681</v>
      </c>
      <c r="K15" s="41">
        <f>IFERROR(J15/$J$13,"")</f>
        <v>0.47030386740331492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f>'Ե_3-րդ եռ.'!F16+'Ե_4-րդ եռ.'!F16</f>
        <v>169</v>
      </c>
      <c r="G16" s="7">
        <f t="shared" ref="G16:G17" si="0">IFERROR(F16/$E$13,"")</f>
        <v>0.11943462897526502</v>
      </c>
      <c r="H16" s="23">
        <f>'Ե_3-րդ եռ.'!H16+'Ե_4-րդ եռ.'!H16</f>
        <v>0</v>
      </c>
      <c r="I16" s="7">
        <f t="shared" ref="I16:I18" si="1">IFERROR(H16/$H$13,"")</f>
        <v>0</v>
      </c>
      <c r="J16" s="17">
        <f>F16+H16</f>
        <v>169</v>
      </c>
      <c r="K16" s="41">
        <f t="shared" ref="K16:K18" si="2">IFERROR(J16/$J$13,"")</f>
        <v>0.11671270718232044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f>'Ե_3-րդ եռ.'!F17+'Ե_4-րդ եռ.'!F17</f>
        <v>510</v>
      </c>
      <c r="G17" s="7">
        <f t="shared" si="0"/>
        <v>0.36042402826855124</v>
      </c>
      <c r="H17" s="23">
        <f>'Ե_3-րդ եռ.'!H17+'Ե_4-րդ եռ.'!H17</f>
        <v>2</v>
      </c>
      <c r="I17" s="7">
        <f t="shared" si="1"/>
        <v>6.0606060606060608E-2</v>
      </c>
      <c r="J17" s="17">
        <f>F17+H17</f>
        <v>512</v>
      </c>
      <c r="K17" s="41">
        <f t="shared" si="2"/>
        <v>0.35359116022099446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f>'Ե_3-րդ եռ.'!F18+'Ե_4-րդ եռ.'!F18</f>
        <v>84</v>
      </c>
      <c r="G18" s="7">
        <f>IFERROR(F18/$E$13,"")</f>
        <v>5.9363957597173146E-2</v>
      </c>
      <c r="H18" s="23">
        <f>'Ե_3-րդ եռ.'!H18+'Ե_4-րդ եռ.'!H18</f>
        <v>2</v>
      </c>
      <c r="I18" s="7">
        <f t="shared" si="1"/>
        <v>6.0606060606060608E-2</v>
      </c>
      <c r="J18" s="17">
        <f>F18+H18</f>
        <v>86</v>
      </c>
      <c r="K18" s="41">
        <f t="shared" si="2"/>
        <v>5.9392265193370167E-2</v>
      </c>
      <c r="L18" s="19"/>
      <c r="M18" s="14"/>
      <c r="N18" s="92"/>
      <c r="O18" s="93"/>
      <c r="P18" s="93"/>
      <c r="Q18" s="93"/>
      <c r="R18" s="103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Q10:Q13"/>
    <mergeCell ref="E12:G12"/>
    <mergeCell ref="E13:G13"/>
    <mergeCell ref="D9:D13"/>
    <mergeCell ref="N7:Q7"/>
    <mergeCell ref="E9:K9"/>
    <mergeCell ref="E10:K10"/>
    <mergeCell ref="A9:A13"/>
    <mergeCell ref="B9:B13"/>
    <mergeCell ref="N10:N13"/>
    <mergeCell ref="O10:O13"/>
    <mergeCell ref="P10:P13"/>
    <mergeCell ref="C9:C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64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2:T25"/>
  <sheetViews>
    <sheetView workbookViewId="0">
      <selection activeCell="G15" sqref="G1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1.57031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6.285156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47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22148</v>
      </c>
      <c r="D9" s="85">
        <f>'Ե_1-ին կիս.'!D9:D13+'Ե_2-րդ կիս.'!D9:D13</f>
        <v>14355</v>
      </c>
      <c r="E9" s="68">
        <f>E13</f>
        <v>7192</v>
      </c>
      <c r="F9" s="69"/>
      <c r="G9" s="69"/>
      <c r="H9" s="69"/>
      <c r="I9" s="69"/>
      <c r="J9" s="69"/>
      <c r="K9" s="70"/>
      <c r="L9" s="28">
        <f>Q9+R9</f>
        <v>601</v>
      </c>
      <c r="M9" s="54"/>
      <c r="N9" s="27">
        <f>O9+P9+Q9</f>
        <v>1279</v>
      </c>
      <c r="O9" s="24">
        <f>'Ե_1-ին կիս.'!O9+'Ե_2-րդ կիս.'!O9</f>
        <v>930</v>
      </c>
      <c r="P9" s="24">
        <f>'Ե_1-ին կիս.'!P9+'Ե_2-րդ կիս.'!P9</f>
        <v>46</v>
      </c>
      <c r="Q9" s="24">
        <f>'Ե_1-ին կիս.'!Q9+'Ե_2-րդ կիս.'!Q9</f>
        <v>303</v>
      </c>
      <c r="R9" s="24">
        <f>'Ե_1-ին կիս.'!R9+'Ե_2-րդ կիս.'!R9</f>
        <v>298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7314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f>'Ե_1-ին կիս.'!E13:G13+'Ե_2-րդ կիս.'!E13:G13</f>
        <v>7192</v>
      </c>
      <c r="F13" s="120"/>
      <c r="G13" s="121"/>
      <c r="H13" s="122">
        <f>'Ե_1-ին կիս.'!H13:I13+'Ե_2-րդ կիս.'!H13:I13</f>
        <v>122</v>
      </c>
      <c r="I13" s="122"/>
      <c r="J13" s="122">
        <f>E13+H13</f>
        <v>7314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f>'Ե_1-ին կիս.'!F15+'Ե_2-րդ կիս.'!F15</f>
        <v>3212</v>
      </c>
      <c r="G15" s="7">
        <f>IFERROR(F15/$E$13,"")</f>
        <v>0.44660734149054504</v>
      </c>
      <c r="H15" s="23">
        <f>'Ե_1-ին կիս.'!H15+'Ե_2-րդ կիս.'!H15</f>
        <v>111</v>
      </c>
      <c r="I15" s="7">
        <f>IFERROR(H15/$H$13,"")</f>
        <v>0.9098360655737705</v>
      </c>
      <c r="J15" s="17">
        <f>F15+H15</f>
        <v>3323</v>
      </c>
      <c r="K15" s="41">
        <f>IFERROR(J15/$J$13,"")</f>
        <v>0.45433415367787805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f>'Ե_1-ին կիս.'!F16+'Ե_2-րդ կիս.'!F16</f>
        <v>1200</v>
      </c>
      <c r="G16" s="7">
        <f t="shared" ref="G16:G17" si="0">IFERROR(F16/$E$13,"")</f>
        <v>0.16685205784204671</v>
      </c>
      <c r="H16" s="23">
        <f>'Ե_1-ին կիս.'!H16+'Ե_2-րդ կիս.'!H16</f>
        <v>5</v>
      </c>
      <c r="I16" s="7">
        <f t="shared" ref="I16:I18" si="1">IFERROR(H16/$H$13,"")</f>
        <v>4.0983606557377046E-2</v>
      </c>
      <c r="J16" s="17">
        <f>F16+H16</f>
        <v>1205</v>
      </c>
      <c r="K16" s="41">
        <f t="shared" ref="K16:K18" si="2">IFERROR(J16/$J$13,"")</f>
        <v>0.16475252939567953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f>'Ե_1-ին կիս.'!F17+'Ե_2-րդ կիս.'!F17</f>
        <v>2492</v>
      </c>
      <c r="G17" s="7">
        <f t="shared" si="0"/>
        <v>0.346496106785317</v>
      </c>
      <c r="H17" s="23">
        <f>'Ե_1-ին կիս.'!H17+'Ե_2-րդ կիս.'!H17</f>
        <v>7</v>
      </c>
      <c r="I17" s="7">
        <f t="shared" si="1"/>
        <v>5.737704918032787E-2</v>
      </c>
      <c r="J17" s="17">
        <f>F17+H17</f>
        <v>2499</v>
      </c>
      <c r="K17" s="41">
        <f t="shared" si="2"/>
        <v>0.3416735028712059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f>'Ե_1-ին կիս.'!F18+'Ե_2-րդ կիս.'!F18</f>
        <v>288</v>
      </c>
      <c r="G18" s="7">
        <f>IFERROR(F18/$E$13,"")</f>
        <v>4.0044493882091213E-2</v>
      </c>
      <c r="H18" s="23">
        <f>'Ե_1-ին կիս.'!H18+'Ե_2-րդ կիս.'!H18</f>
        <v>3</v>
      </c>
      <c r="I18" s="7">
        <f t="shared" si="1"/>
        <v>2.4590163934426229E-2</v>
      </c>
      <c r="J18" s="17">
        <f>F18+H18</f>
        <v>291</v>
      </c>
      <c r="K18" s="41">
        <f t="shared" si="2"/>
        <v>3.9786710418375719E-2</v>
      </c>
      <c r="L18" s="19"/>
      <c r="M18" s="14"/>
      <c r="N18" s="92"/>
      <c r="O18" s="93"/>
      <c r="P18" s="93"/>
      <c r="Q18" s="93"/>
      <c r="R18" s="103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P10:P13"/>
    <mergeCell ref="Q10:Q13"/>
    <mergeCell ref="E12:G12"/>
    <mergeCell ref="E13:G13"/>
    <mergeCell ref="C9:C13"/>
    <mergeCell ref="N7:Q7"/>
    <mergeCell ref="E9:K9"/>
    <mergeCell ref="E10:K10"/>
    <mergeCell ref="A9:A13"/>
    <mergeCell ref="B9:B13"/>
    <mergeCell ref="N10:N13"/>
    <mergeCell ref="O10:O13"/>
    <mergeCell ref="D9:D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8"/>
  <sheetViews>
    <sheetView zoomScale="86" zoomScaleNormal="86" workbookViewId="0">
      <selection activeCell="I17" sqref="I17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1" width="13.7109375" style="1" customWidth="1"/>
    <col min="12" max="12" width="14.28515625" style="1" customWidth="1"/>
    <col min="13" max="13" width="3.7109375" style="1" customWidth="1"/>
    <col min="14" max="14" width="9.42578125" style="1" customWidth="1"/>
    <col min="15" max="15" width="8.85546875" style="1" customWidth="1"/>
    <col min="16" max="16" width="10.42578125" style="1" customWidth="1"/>
    <col min="17" max="17" width="10" style="1" customWidth="1"/>
    <col min="18" max="18" width="15.140625" style="1" customWidth="1"/>
    <col min="19" max="16384" width="9.140625" style="3"/>
  </cols>
  <sheetData>
    <row r="2" spans="1:21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</row>
    <row r="3" spans="1:21" ht="18" x14ac:dyDescent="0.25">
      <c r="B3" s="48" t="s">
        <v>25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2"/>
      <c r="T3" s="2"/>
      <c r="U3" s="2"/>
    </row>
    <row r="4" spans="1:21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"/>
      <c r="T4" s="4"/>
      <c r="U4" s="4"/>
    </row>
    <row r="6" spans="1:21" ht="15.75" thickBot="1" x14ac:dyDescent="0.3"/>
    <row r="7" spans="1:21" ht="51" customHeight="1" x14ac:dyDescent="0.25">
      <c r="A7" s="74" t="s">
        <v>13</v>
      </c>
      <c r="B7" s="75"/>
      <c r="C7" s="75" t="s">
        <v>0</v>
      </c>
      <c r="D7" s="56" t="s">
        <v>15</v>
      </c>
      <c r="E7" s="50" t="s">
        <v>1</v>
      </c>
      <c r="F7" s="50"/>
      <c r="G7" s="50"/>
      <c r="H7" s="50"/>
      <c r="I7" s="50"/>
      <c r="J7" s="50"/>
      <c r="K7" s="50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1" ht="43.5" customHeight="1" thickBot="1" x14ac:dyDescent="0.3">
      <c r="A8" s="76"/>
      <c r="B8" s="77"/>
      <c r="C8" s="77"/>
      <c r="D8" s="78"/>
      <c r="E8" s="50"/>
      <c r="F8" s="50"/>
      <c r="G8" s="50"/>
      <c r="H8" s="50"/>
      <c r="I8" s="50"/>
      <c r="J8" s="50"/>
      <c r="K8" s="50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1" ht="33" customHeight="1" x14ac:dyDescent="0.25">
      <c r="A9" s="79" t="s">
        <v>14</v>
      </c>
      <c r="B9" s="107" t="s">
        <v>21</v>
      </c>
      <c r="C9" s="82">
        <f>D9+E9+L9</f>
        <v>2895</v>
      </c>
      <c r="D9" s="85">
        <v>1911</v>
      </c>
      <c r="E9" s="58">
        <f>E13</f>
        <v>922</v>
      </c>
      <c r="F9" s="58"/>
      <c r="G9" s="58"/>
      <c r="H9" s="58"/>
      <c r="I9" s="58"/>
      <c r="J9" s="58"/>
      <c r="K9" s="58"/>
      <c r="L9" s="28">
        <f>Q9+R9</f>
        <v>62</v>
      </c>
      <c r="M9" s="54"/>
      <c r="N9" s="29">
        <f>O9+P9+Q9</f>
        <v>144</v>
      </c>
      <c r="O9" s="30">
        <v>111</v>
      </c>
      <c r="P9" s="30">
        <v>7</v>
      </c>
      <c r="Q9" s="31">
        <v>26</v>
      </c>
      <c r="R9" s="32">
        <v>36</v>
      </c>
    </row>
    <row r="10" spans="1:21" ht="38.25" customHeight="1" x14ac:dyDescent="0.25">
      <c r="A10" s="80"/>
      <c r="B10" s="108"/>
      <c r="C10" s="83"/>
      <c r="D10" s="86"/>
      <c r="E10" s="123" t="s">
        <v>18</v>
      </c>
      <c r="F10" s="123"/>
      <c r="G10" s="123"/>
      <c r="H10" s="123"/>
      <c r="I10" s="123"/>
      <c r="J10" s="123"/>
      <c r="K10" s="123"/>
      <c r="L10" s="62"/>
      <c r="M10" s="54"/>
      <c r="N10" s="110"/>
      <c r="O10" s="113"/>
      <c r="P10" s="113"/>
      <c r="Q10" s="104"/>
      <c r="R10" s="65"/>
    </row>
    <row r="11" spans="1:21" ht="24" customHeight="1" x14ac:dyDescent="0.25">
      <c r="A11" s="80"/>
      <c r="B11" s="108"/>
      <c r="C11" s="83"/>
      <c r="D11" s="86"/>
      <c r="E11" s="58">
        <f>E13+H13</f>
        <v>938</v>
      </c>
      <c r="F11" s="58"/>
      <c r="G11" s="58"/>
      <c r="H11" s="58"/>
      <c r="I11" s="58"/>
      <c r="J11" s="58"/>
      <c r="K11" s="58"/>
      <c r="L11" s="63"/>
      <c r="M11" s="54"/>
      <c r="N11" s="111"/>
      <c r="O11" s="114"/>
      <c r="P11" s="114"/>
      <c r="Q11" s="105"/>
      <c r="R11" s="66"/>
    </row>
    <row r="12" spans="1:21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71" t="s">
        <v>20</v>
      </c>
      <c r="I12" s="71"/>
      <c r="J12" s="72" t="s">
        <v>17</v>
      </c>
      <c r="K12" s="73"/>
      <c r="L12" s="63"/>
      <c r="M12" s="54"/>
      <c r="N12" s="111"/>
      <c r="O12" s="114"/>
      <c r="P12" s="114"/>
      <c r="Q12" s="105"/>
      <c r="R12" s="66"/>
    </row>
    <row r="13" spans="1:21" ht="31.5" customHeight="1" thickBot="1" x14ac:dyDescent="0.3">
      <c r="A13" s="81"/>
      <c r="B13" s="109"/>
      <c r="C13" s="84"/>
      <c r="D13" s="87"/>
      <c r="E13" s="119">
        <v>922</v>
      </c>
      <c r="F13" s="120"/>
      <c r="G13" s="121"/>
      <c r="H13" s="122">
        <f>H15+H16+H17+H18</f>
        <v>16</v>
      </c>
      <c r="I13" s="122"/>
      <c r="J13" s="122">
        <f>E13+H13</f>
        <v>938</v>
      </c>
      <c r="K13" s="122"/>
      <c r="L13" s="64"/>
      <c r="M13" s="54"/>
      <c r="N13" s="112"/>
      <c r="O13" s="115"/>
      <c r="P13" s="115"/>
      <c r="Q13" s="106"/>
      <c r="R13" s="67"/>
    </row>
    <row r="14" spans="1:21" x14ac:dyDescent="0.25">
      <c r="A14" s="90"/>
      <c r="B14" s="91"/>
      <c r="C14" s="91"/>
      <c r="D14" s="91"/>
      <c r="E14" s="8" t="s">
        <v>4</v>
      </c>
      <c r="F14" s="8" t="s">
        <v>2</v>
      </c>
      <c r="G14" s="8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42"/>
      <c r="M14" s="12"/>
      <c r="N14" s="99"/>
      <c r="O14" s="100"/>
      <c r="P14" s="100"/>
      <c r="Q14" s="100"/>
      <c r="R14" s="101"/>
    </row>
    <row r="15" spans="1:21" x14ac:dyDescent="0.25">
      <c r="A15" s="90"/>
      <c r="B15" s="91"/>
      <c r="C15" s="91"/>
      <c r="D15" s="91"/>
      <c r="E15" s="6" t="s">
        <v>5</v>
      </c>
      <c r="F15" s="23">
        <v>363</v>
      </c>
      <c r="G15" s="7">
        <f>IFERROR(F15/$E$13,"")</f>
        <v>0.39370932754880694</v>
      </c>
      <c r="H15" s="23">
        <v>14</v>
      </c>
      <c r="I15" s="7">
        <f>IFERROR(H15/$H$13,"")</f>
        <v>0.875</v>
      </c>
      <c r="J15" s="17">
        <f>F15+H15</f>
        <v>377</v>
      </c>
      <c r="K15" s="41">
        <f>IFERROR(J15/$E$13,"")</f>
        <v>0.40889370932754882</v>
      </c>
      <c r="L15" s="43"/>
      <c r="M15" s="13"/>
      <c r="N15" s="90"/>
      <c r="O15" s="91"/>
      <c r="P15" s="91"/>
      <c r="Q15" s="91"/>
      <c r="R15" s="102"/>
    </row>
    <row r="16" spans="1:21" x14ac:dyDescent="0.25">
      <c r="A16" s="90"/>
      <c r="B16" s="91"/>
      <c r="C16" s="91"/>
      <c r="D16" s="91"/>
      <c r="E16" s="6" t="s">
        <v>6</v>
      </c>
      <c r="F16" s="23">
        <v>139</v>
      </c>
      <c r="G16" s="7">
        <f t="shared" ref="G16:G18" si="0">IFERROR(F16/$E$13,"")</f>
        <v>0.15075921908893708</v>
      </c>
      <c r="H16" s="23">
        <v>1</v>
      </c>
      <c r="I16" s="7">
        <f t="shared" ref="I16:I18" si="1">IFERROR(H16/$H$13,"")</f>
        <v>6.25E-2</v>
      </c>
      <c r="J16" s="17">
        <f>F16+H16</f>
        <v>140</v>
      </c>
      <c r="K16" s="41">
        <f t="shared" ref="K16:K18" si="2">IFERROR(J16/$E$13,"")</f>
        <v>0.15184381778741865</v>
      </c>
      <c r="L16" s="43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390</v>
      </c>
      <c r="G17" s="7">
        <f t="shared" si="0"/>
        <v>0.42299349240780909</v>
      </c>
      <c r="H17" s="23">
        <v>1</v>
      </c>
      <c r="I17" s="7">
        <f t="shared" si="1"/>
        <v>6.25E-2</v>
      </c>
      <c r="J17" s="17">
        <f>F17+H17</f>
        <v>391</v>
      </c>
      <c r="K17" s="41">
        <f t="shared" si="2"/>
        <v>0.42407809110629069</v>
      </c>
      <c r="L17" s="43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11">
        <v>30</v>
      </c>
      <c r="G18" s="7">
        <f t="shared" si="0"/>
        <v>3.2537960954446853E-2</v>
      </c>
      <c r="H18" s="23">
        <v>0</v>
      </c>
      <c r="I18" s="7">
        <f t="shared" si="1"/>
        <v>0</v>
      </c>
      <c r="J18" s="17">
        <f>F18+H18</f>
        <v>30</v>
      </c>
      <c r="K18" s="41">
        <f t="shared" si="2"/>
        <v>3.2537960954446853E-2</v>
      </c>
      <c r="L18" s="44"/>
      <c r="M18" s="14"/>
      <c r="N18" s="92"/>
      <c r="O18" s="93"/>
      <c r="P18" s="93"/>
      <c r="Q18" s="93"/>
      <c r="R18" s="103"/>
    </row>
    <row r="24" spans="1:18" ht="16.5" x14ac:dyDescent="0.25">
      <c r="B24" s="125"/>
      <c r="C24" s="126"/>
      <c r="D24" s="126"/>
      <c r="E24" s="126"/>
      <c r="F24" s="126"/>
      <c r="G24" s="126"/>
      <c r="H24" s="126"/>
      <c r="I24" s="126"/>
      <c r="J24" s="127"/>
      <c r="K24" s="39"/>
      <c r="L24" s="37"/>
      <c r="M24" s="38"/>
      <c r="N24" s="37"/>
      <c r="O24" s="37"/>
      <c r="P24" s="37"/>
      <c r="Q24" s="37"/>
      <c r="R24" s="13"/>
    </row>
    <row r="25" spans="1:18" ht="16.5" x14ac:dyDescent="0.3">
      <c r="B25" s="34"/>
      <c r="C25" s="35"/>
      <c r="D25" s="36"/>
      <c r="E25" s="36"/>
      <c r="F25" s="36"/>
      <c r="G25" s="36"/>
      <c r="H25" s="36"/>
      <c r="I25" s="36"/>
      <c r="J25" s="36"/>
      <c r="K25" s="36"/>
    </row>
    <row r="26" spans="1:18" ht="16.5" x14ac:dyDescent="0.25">
      <c r="B26" s="95" t="s">
        <v>38</v>
      </c>
      <c r="C26" s="95"/>
      <c r="D26" s="95"/>
      <c r="E26" s="95"/>
      <c r="F26" s="95"/>
      <c r="G26" s="95"/>
      <c r="H26" s="95"/>
      <c r="I26" s="95"/>
      <c r="J26" s="36"/>
      <c r="K26" s="36"/>
    </row>
    <row r="27" spans="1:18" ht="16.5" x14ac:dyDescent="0.25">
      <c r="B27" s="95"/>
      <c r="C27" s="95"/>
      <c r="D27" s="95"/>
      <c r="E27" s="95"/>
      <c r="F27" s="95"/>
      <c r="G27" s="95"/>
      <c r="H27" s="95"/>
      <c r="I27" s="95"/>
      <c r="J27" s="36"/>
      <c r="K27" s="36"/>
    </row>
    <row r="28" spans="1:18" ht="16.5" x14ac:dyDescent="0.25">
      <c r="B28" s="124" t="s">
        <v>42</v>
      </c>
      <c r="C28" s="124"/>
      <c r="D28" s="124"/>
      <c r="E28" s="124"/>
      <c r="F28" s="124"/>
      <c r="G28" s="124"/>
      <c r="H28" s="124"/>
      <c r="I28" s="124"/>
      <c r="J28" s="33"/>
      <c r="K28" s="36"/>
    </row>
  </sheetData>
  <mergeCells count="34">
    <mergeCell ref="C7:C8"/>
    <mergeCell ref="D7:D8"/>
    <mergeCell ref="O10:O13"/>
    <mergeCell ref="P10:P13"/>
    <mergeCell ref="J13:K13"/>
    <mergeCell ref="B28:I28"/>
    <mergeCell ref="E13:G13"/>
    <mergeCell ref="N10:N13"/>
    <mergeCell ref="A14:D18"/>
    <mergeCell ref="C9:C13"/>
    <mergeCell ref="D9:D13"/>
    <mergeCell ref="E12:G12"/>
    <mergeCell ref="B24:J24"/>
    <mergeCell ref="B26:I27"/>
    <mergeCell ref="N14:R18"/>
    <mergeCell ref="Q10:Q13"/>
    <mergeCell ref="A9:A13"/>
    <mergeCell ref="B9:B13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H12:I12"/>
    <mergeCell ref="J12:K12"/>
    <mergeCell ref="H13:I13"/>
    <mergeCell ref="A7:B8"/>
  </mergeCells>
  <pageMargins left="0" right="0" top="0.25" bottom="0" header="0.3" footer="0.3"/>
  <pageSetup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6"/>
  <sheetViews>
    <sheetView topLeftCell="A7" zoomScaleNormal="100" workbookViewId="0">
      <selection activeCell="A7" sqref="A1:XFD1048576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1" width="12.42578125" style="1" customWidth="1"/>
    <col min="12" max="12" width="14.28515625" style="1" customWidth="1"/>
    <col min="13" max="13" width="3.7109375" style="1" customWidth="1"/>
    <col min="14" max="14" width="12.5703125" style="1" customWidth="1"/>
    <col min="15" max="15" width="10.28515625" style="1" customWidth="1"/>
    <col min="16" max="16" width="10.42578125" style="1" customWidth="1"/>
    <col min="17" max="17" width="11.140625" style="1" customWidth="1"/>
    <col min="18" max="18" width="16.7109375" style="1" customWidth="1"/>
    <col min="19" max="16384" width="9.140625" style="3"/>
  </cols>
  <sheetData>
    <row r="2" spans="1:21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</row>
    <row r="3" spans="1:21" ht="18" x14ac:dyDescent="0.25">
      <c r="B3" s="48" t="s">
        <v>26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2"/>
      <c r="T3" s="2"/>
      <c r="U3" s="2"/>
    </row>
    <row r="4" spans="1:21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"/>
      <c r="T4" s="4"/>
      <c r="U4" s="4"/>
    </row>
    <row r="6" spans="1:21" ht="15.75" thickBot="1" x14ac:dyDescent="0.3"/>
    <row r="7" spans="1:21" ht="51" customHeight="1" x14ac:dyDescent="0.25">
      <c r="A7" s="74" t="s">
        <v>13</v>
      </c>
      <c r="B7" s="75"/>
      <c r="C7" s="75" t="s">
        <v>0</v>
      </c>
      <c r="D7" s="56" t="s">
        <v>15</v>
      </c>
      <c r="E7" s="50" t="s">
        <v>1</v>
      </c>
      <c r="F7" s="50"/>
      <c r="G7" s="50"/>
      <c r="H7" s="50"/>
      <c r="I7" s="50"/>
      <c r="J7" s="50"/>
      <c r="K7" s="50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1" ht="43.5" customHeight="1" thickBot="1" x14ac:dyDescent="0.3">
      <c r="A8" s="76"/>
      <c r="B8" s="77"/>
      <c r="C8" s="77"/>
      <c r="D8" s="78"/>
      <c r="E8" s="50"/>
      <c r="F8" s="50"/>
      <c r="G8" s="50"/>
      <c r="H8" s="50"/>
      <c r="I8" s="50"/>
      <c r="J8" s="50"/>
      <c r="K8" s="50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1" ht="33" customHeight="1" x14ac:dyDescent="0.25">
      <c r="A9" s="79" t="s">
        <v>14</v>
      </c>
      <c r="B9" s="107" t="s">
        <v>21</v>
      </c>
      <c r="C9" s="82">
        <f>D9+E9+L9</f>
        <v>3496</v>
      </c>
      <c r="D9" s="85">
        <v>2187</v>
      </c>
      <c r="E9" s="58">
        <f>E13</f>
        <v>1213</v>
      </c>
      <c r="F9" s="58"/>
      <c r="G9" s="58"/>
      <c r="H9" s="58"/>
      <c r="I9" s="58"/>
      <c r="J9" s="58"/>
      <c r="K9" s="58"/>
      <c r="L9" s="28">
        <f>Q9+R9</f>
        <v>96</v>
      </c>
      <c r="M9" s="54"/>
      <c r="N9" s="27">
        <f>O9+P9+Q9</f>
        <v>215</v>
      </c>
      <c r="O9" s="24">
        <v>155</v>
      </c>
      <c r="P9" s="24">
        <v>7</v>
      </c>
      <c r="Q9" s="25">
        <v>53</v>
      </c>
      <c r="R9" s="26">
        <v>43</v>
      </c>
    </row>
    <row r="10" spans="1:21" ht="38.25" customHeight="1" x14ac:dyDescent="0.25">
      <c r="A10" s="80"/>
      <c r="B10" s="108"/>
      <c r="C10" s="83"/>
      <c r="D10" s="86"/>
      <c r="E10" s="123" t="s">
        <v>18</v>
      </c>
      <c r="F10" s="123"/>
      <c r="G10" s="123"/>
      <c r="H10" s="123"/>
      <c r="I10" s="123"/>
      <c r="J10" s="123"/>
      <c r="K10" s="123"/>
      <c r="L10" s="62"/>
      <c r="M10" s="54"/>
      <c r="N10" s="110"/>
      <c r="O10" s="113"/>
      <c r="P10" s="113"/>
      <c r="Q10" s="104"/>
      <c r="R10" s="65"/>
    </row>
    <row r="11" spans="1:21" ht="24" customHeight="1" x14ac:dyDescent="0.25">
      <c r="A11" s="80"/>
      <c r="B11" s="108"/>
      <c r="C11" s="83"/>
      <c r="D11" s="86"/>
      <c r="E11" s="58">
        <f>E13+H13</f>
        <v>1218</v>
      </c>
      <c r="F11" s="58"/>
      <c r="G11" s="58"/>
      <c r="H11" s="58"/>
      <c r="I11" s="58"/>
      <c r="J11" s="58"/>
      <c r="K11" s="58"/>
      <c r="L11" s="63"/>
      <c r="M11" s="54"/>
      <c r="N11" s="111"/>
      <c r="O11" s="114"/>
      <c r="P11" s="114"/>
      <c r="Q11" s="105"/>
      <c r="R11" s="66"/>
    </row>
    <row r="12" spans="1:21" ht="31.5" customHeight="1" x14ac:dyDescent="0.25">
      <c r="A12" s="80"/>
      <c r="B12" s="108"/>
      <c r="C12" s="83"/>
      <c r="D12" s="86"/>
      <c r="E12" s="123" t="s">
        <v>19</v>
      </c>
      <c r="F12" s="123"/>
      <c r="G12" s="123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1" ht="31.5" customHeight="1" thickBot="1" x14ac:dyDescent="0.3">
      <c r="A13" s="81"/>
      <c r="B13" s="109"/>
      <c r="C13" s="84"/>
      <c r="D13" s="87"/>
      <c r="E13" s="122">
        <v>1213</v>
      </c>
      <c r="F13" s="122"/>
      <c r="G13" s="122"/>
      <c r="H13" s="122">
        <f>H15+H16+H17+H18</f>
        <v>5</v>
      </c>
      <c r="I13" s="122"/>
      <c r="J13" s="122">
        <f>E13+H13</f>
        <v>1218</v>
      </c>
      <c r="K13" s="122"/>
      <c r="L13" s="64"/>
      <c r="M13" s="54"/>
      <c r="N13" s="112"/>
      <c r="O13" s="115"/>
      <c r="P13" s="115"/>
      <c r="Q13" s="106"/>
      <c r="R13" s="67"/>
    </row>
    <row r="14" spans="1:21" x14ac:dyDescent="0.25">
      <c r="A14" s="90"/>
      <c r="B14" s="91"/>
      <c r="C14" s="91"/>
      <c r="D14" s="91"/>
      <c r="E14" s="40" t="s">
        <v>4</v>
      </c>
      <c r="F14" s="40" t="s">
        <v>2</v>
      </c>
      <c r="G14" s="40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42"/>
      <c r="M14" s="12"/>
      <c r="N14" s="99"/>
      <c r="O14" s="100"/>
      <c r="P14" s="100"/>
      <c r="Q14" s="100"/>
      <c r="R14" s="101"/>
    </row>
    <row r="15" spans="1:21" x14ac:dyDescent="0.25">
      <c r="A15" s="90"/>
      <c r="B15" s="91"/>
      <c r="C15" s="91"/>
      <c r="D15" s="91"/>
      <c r="E15" s="6" t="s">
        <v>5</v>
      </c>
      <c r="F15" s="23">
        <v>467</v>
      </c>
      <c r="G15" s="7">
        <f>IFERROR(F15/$E$13,"")</f>
        <v>0.38499587798845836</v>
      </c>
      <c r="H15" s="23">
        <v>3</v>
      </c>
      <c r="I15" s="7">
        <f>IFERROR(H15/$E$13,"")</f>
        <v>2.4732069249793899E-3</v>
      </c>
      <c r="J15" s="17">
        <f>F15+H15</f>
        <v>470</v>
      </c>
      <c r="K15" s="41">
        <f>IFERROR(J15/$E$13,"")</f>
        <v>0.38746908491343773</v>
      </c>
      <c r="L15" s="43"/>
      <c r="M15" s="13"/>
      <c r="N15" s="90"/>
      <c r="O15" s="91"/>
      <c r="P15" s="91"/>
      <c r="Q15" s="91"/>
      <c r="R15" s="102"/>
    </row>
    <row r="16" spans="1:21" x14ac:dyDescent="0.25">
      <c r="A16" s="90"/>
      <c r="B16" s="91"/>
      <c r="C16" s="91"/>
      <c r="D16" s="91"/>
      <c r="E16" s="6" t="s">
        <v>6</v>
      </c>
      <c r="F16" s="23">
        <v>278</v>
      </c>
      <c r="G16" s="7">
        <f t="shared" ref="G16:G18" si="0">IFERROR(F16/$E$13,"")</f>
        <v>0.22918384171475681</v>
      </c>
      <c r="H16" s="23">
        <v>0</v>
      </c>
      <c r="I16" s="7">
        <f t="shared" ref="I16:I18" si="1">IFERROR(H16/$E$13,"")</f>
        <v>0</v>
      </c>
      <c r="J16" s="17">
        <f>F16+H16</f>
        <v>278</v>
      </c>
      <c r="K16" s="41">
        <f t="shared" ref="K16:K18" si="2">IFERROR(J16/$E$13,"")</f>
        <v>0.22918384171475681</v>
      </c>
      <c r="L16" s="43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432</v>
      </c>
      <c r="G17" s="7">
        <f t="shared" si="0"/>
        <v>0.35614179719703215</v>
      </c>
      <c r="H17" s="23">
        <v>2</v>
      </c>
      <c r="I17" s="7">
        <f t="shared" si="1"/>
        <v>1.6488046166529267E-3</v>
      </c>
      <c r="J17" s="17">
        <f>F17+H17</f>
        <v>434</v>
      </c>
      <c r="K17" s="41">
        <f t="shared" si="2"/>
        <v>0.35779060181368511</v>
      </c>
      <c r="L17" s="43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11">
        <v>36</v>
      </c>
      <c r="G18" s="7">
        <f t="shared" si="0"/>
        <v>2.967848309975268E-2</v>
      </c>
      <c r="H18" s="11">
        <v>0</v>
      </c>
      <c r="I18" s="7">
        <f t="shared" si="1"/>
        <v>0</v>
      </c>
      <c r="J18" s="17">
        <f>F18+H18</f>
        <v>36</v>
      </c>
      <c r="K18" s="41">
        <f t="shared" si="2"/>
        <v>2.967848309975268E-2</v>
      </c>
      <c r="L18" s="44"/>
      <c r="M18" s="14"/>
      <c r="N18" s="92"/>
      <c r="O18" s="93"/>
      <c r="P18" s="93"/>
      <c r="Q18" s="93"/>
      <c r="R18" s="103"/>
    </row>
    <row r="22" spans="1:18" ht="16.5" x14ac:dyDescent="0.25">
      <c r="B22" s="125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7"/>
    </row>
    <row r="23" spans="1:18" ht="16.5" x14ac:dyDescent="0.3">
      <c r="B23" s="34"/>
      <c r="C23" s="35"/>
      <c r="D23" s="36"/>
      <c r="E23" s="36"/>
      <c r="F23" s="36"/>
      <c r="G23" s="36"/>
      <c r="H23" s="36"/>
      <c r="I23" s="36"/>
      <c r="J23" s="36"/>
      <c r="K23" s="36"/>
    </row>
    <row r="24" spans="1:18" ht="16.5" customHeight="1" x14ac:dyDescent="0.25">
      <c r="B24" s="95" t="s">
        <v>39</v>
      </c>
      <c r="C24" s="95"/>
      <c r="D24" s="95"/>
      <c r="E24" s="95"/>
      <c r="F24" s="95"/>
      <c r="G24" s="95"/>
      <c r="H24" s="95"/>
      <c r="I24" s="95"/>
      <c r="J24" s="36"/>
      <c r="K24" s="36"/>
      <c r="R24" s="13"/>
    </row>
    <row r="25" spans="1:18" ht="16.5" x14ac:dyDescent="0.25">
      <c r="B25" s="95"/>
      <c r="C25" s="95"/>
      <c r="D25" s="95"/>
      <c r="E25" s="95"/>
      <c r="F25" s="95"/>
      <c r="G25" s="95"/>
      <c r="H25" s="95"/>
      <c r="I25" s="95"/>
      <c r="J25" s="36"/>
      <c r="K25" s="36"/>
    </row>
    <row r="26" spans="1:18" ht="16.5" customHeight="1" x14ac:dyDescent="0.25">
      <c r="B26" s="130" t="s">
        <v>43</v>
      </c>
      <c r="C26" s="131"/>
      <c r="D26" s="131"/>
      <c r="E26" s="131"/>
      <c r="F26" s="131"/>
      <c r="G26" s="131"/>
      <c r="H26" s="131"/>
      <c r="I26" s="132"/>
      <c r="J26" s="33"/>
      <c r="K26" s="36"/>
      <c r="L26" s="1" t="s">
        <v>36</v>
      </c>
    </row>
  </sheetData>
  <mergeCells count="34">
    <mergeCell ref="Q10:Q13"/>
    <mergeCell ref="E12:G12"/>
    <mergeCell ref="E13:G13"/>
    <mergeCell ref="O10:O13"/>
    <mergeCell ref="A7:B8"/>
    <mergeCell ref="C7:C8"/>
    <mergeCell ref="D7:D8"/>
    <mergeCell ref="P10:P13"/>
    <mergeCell ref="A9:A13"/>
    <mergeCell ref="B9:B13"/>
    <mergeCell ref="C9:C13"/>
    <mergeCell ref="D9:D13"/>
    <mergeCell ref="N10:N13"/>
    <mergeCell ref="B26:I26"/>
    <mergeCell ref="A14:D18"/>
    <mergeCell ref="B24:I25"/>
    <mergeCell ref="N14:R18"/>
    <mergeCell ref="B22:Q22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6"/>
  <sheetViews>
    <sheetView topLeftCell="A4" workbookViewId="0">
      <selection activeCell="N9" sqref="N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1" width="12.42578125" style="1" customWidth="1"/>
    <col min="12" max="12" width="14.28515625" style="1" customWidth="1"/>
    <col min="13" max="13" width="3.7109375" style="1" customWidth="1"/>
    <col min="14" max="14" width="9.42578125" style="1" customWidth="1"/>
    <col min="15" max="15" width="8.85546875" style="1" customWidth="1"/>
    <col min="16" max="16" width="10.42578125" style="1" customWidth="1"/>
    <col min="17" max="17" width="10" style="1" customWidth="1"/>
    <col min="18" max="18" width="15.140625" style="1" customWidth="1"/>
    <col min="19" max="16384" width="9.140625" style="3"/>
  </cols>
  <sheetData>
    <row r="2" spans="1:21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</row>
    <row r="3" spans="1:21" ht="18" x14ac:dyDescent="0.25">
      <c r="B3" s="48" t="s">
        <v>27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2"/>
      <c r="T3" s="2"/>
      <c r="U3" s="2"/>
    </row>
    <row r="4" spans="1:21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"/>
      <c r="T4" s="4"/>
      <c r="U4" s="4"/>
    </row>
    <row r="6" spans="1:21" ht="15.75" thickBot="1" x14ac:dyDescent="0.3"/>
    <row r="7" spans="1:21" ht="51" customHeight="1" x14ac:dyDescent="0.25">
      <c r="A7" s="74" t="s">
        <v>13</v>
      </c>
      <c r="B7" s="75"/>
      <c r="C7" s="75" t="s">
        <v>0</v>
      </c>
      <c r="D7" s="56" t="s">
        <v>15</v>
      </c>
      <c r="E7" s="50" t="s">
        <v>1</v>
      </c>
      <c r="F7" s="50"/>
      <c r="G7" s="50"/>
      <c r="H7" s="50"/>
      <c r="I7" s="50"/>
      <c r="J7" s="50"/>
      <c r="K7" s="50"/>
      <c r="L7" s="51" t="s">
        <v>11</v>
      </c>
      <c r="M7" s="53" t="s">
        <v>12</v>
      </c>
      <c r="N7" s="133" t="s">
        <v>10</v>
      </c>
      <c r="O7" s="134"/>
      <c r="P7" s="134"/>
      <c r="Q7" s="135"/>
      <c r="R7" s="20" t="s">
        <v>9</v>
      </c>
    </row>
    <row r="8" spans="1:21" ht="43.5" customHeight="1" thickBot="1" x14ac:dyDescent="0.3">
      <c r="A8" s="76"/>
      <c r="B8" s="77"/>
      <c r="C8" s="77"/>
      <c r="D8" s="78"/>
      <c r="E8" s="50"/>
      <c r="F8" s="50"/>
      <c r="G8" s="50"/>
      <c r="H8" s="50"/>
      <c r="I8" s="50"/>
      <c r="J8" s="50"/>
      <c r="K8" s="50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1" ht="33" customHeight="1" x14ac:dyDescent="0.25">
      <c r="A9" s="79" t="s">
        <v>14</v>
      </c>
      <c r="B9" s="107" t="s">
        <v>21</v>
      </c>
      <c r="C9" s="82">
        <f>D9+E9+L9</f>
        <v>3196</v>
      </c>
      <c r="D9" s="85">
        <v>1942</v>
      </c>
      <c r="E9" s="58">
        <f>E13</f>
        <v>1184</v>
      </c>
      <c r="F9" s="58"/>
      <c r="G9" s="58"/>
      <c r="H9" s="58"/>
      <c r="I9" s="58"/>
      <c r="J9" s="58"/>
      <c r="K9" s="58"/>
      <c r="L9" s="28">
        <f>Q9+R9</f>
        <v>70</v>
      </c>
      <c r="M9" s="54"/>
      <c r="N9" s="27">
        <f>O9+P9+Q9</f>
        <v>139</v>
      </c>
      <c r="O9" s="24">
        <v>94</v>
      </c>
      <c r="P9" s="24">
        <v>11</v>
      </c>
      <c r="Q9" s="25">
        <v>34</v>
      </c>
      <c r="R9" s="26">
        <v>36</v>
      </c>
    </row>
    <row r="10" spans="1:21" ht="38.25" customHeight="1" x14ac:dyDescent="0.25">
      <c r="A10" s="80"/>
      <c r="B10" s="108"/>
      <c r="C10" s="83"/>
      <c r="D10" s="86"/>
      <c r="E10" s="123" t="s">
        <v>18</v>
      </c>
      <c r="F10" s="123"/>
      <c r="G10" s="123"/>
      <c r="H10" s="123"/>
      <c r="I10" s="123"/>
      <c r="J10" s="123"/>
      <c r="K10" s="123"/>
      <c r="L10" s="62"/>
      <c r="M10" s="54"/>
      <c r="N10" s="110"/>
      <c r="O10" s="113"/>
      <c r="P10" s="113"/>
      <c r="Q10" s="104"/>
      <c r="R10" s="65"/>
    </row>
    <row r="11" spans="1:21" ht="24" customHeight="1" x14ac:dyDescent="0.25">
      <c r="A11" s="80"/>
      <c r="B11" s="108"/>
      <c r="C11" s="83"/>
      <c r="D11" s="86"/>
      <c r="E11" s="58">
        <f>E13+H13</f>
        <v>1215</v>
      </c>
      <c r="F11" s="58"/>
      <c r="G11" s="58"/>
      <c r="H11" s="58"/>
      <c r="I11" s="58"/>
      <c r="J11" s="58"/>
      <c r="K11" s="58"/>
      <c r="L11" s="63"/>
      <c r="M11" s="54"/>
      <c r="N11" s="111"/>
      <c r="O11" s="114"/>
      <c r="P11" s="114"/>
      <c r="Q11" s="105"/>
      <c r="R11" s="66"/>
    </row>
    <row r="12" spans="1:21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1" ht="31.5" customHeight="1" thickBot="1" x14ac:dyDescent="0.3">
      <c r="A13" s="81"/>
      <c r="B13" s="109"/>
      <c r="C13" s="84"/>
      <c r="D13" s="87"/>
      <c r="E13" s="119">
        <v>1184</v>
      </c>
      <c r="F13" s="120"/>
      <c r="G13" s="121"/>
      <c r="H13" s="122">
        <f>H15+H16+H17+H18</f>
        <v>31</v>
      </c>
      <c r="I13" s="122"/>
      <c r="J13" s="122">
        <f>E13+H13</f>
        <v>1215</v>
      </c>
      <c r="K13" s="122"/>
      <c r="L13" s="64"/>
      <c r="M13" s="54"/>
      <c r="N13" s="112"/>
      <c r="O13" s="115"/>
      <c r="P13" s="115"/>
      <c r="Q13" s="106"/>
      <c r="R13" s="67"/>
    </row>
    <row r="14" spans="1:21" x14ac:dyDescent="0.25">
      <c r="A14" s="90"/>
      <c r="B14" s="91"/>
      <c r="C14" s="91"/>
      <c r="D14" s="91"/>
      <c r="E14" s="8" t="s">
        <v>4</v>
      </c>
      <c r="F14" s="8" t="s">
        <v>2</v>
      </c>
      <c r="G14" s="8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42"/>
      <c r="M14" s="12"/>
      <c r="N14" s="136"/>
      <c r="O14" s="137"/>
      <c r="P14" s="137"/>
      <c r="Q14" s="137"/>
      <c r="R14" s="138"/>
    </row>
    <row r="15" spans="1:21" x14ac:dyDescent="0.25">
      <c r="A15" s="90"/>
      <c r="B15" s="91"/>
      <c r="C15" s="91"/>
      <c r="D15" s="91"/>
      <c r="E15" s="6" t="s">
        <v>5</v>
      </c>
      <c r="F15" s="23">
        <v>611</v>
      </c>
      <c r="G15" s="7">
        <f>IFERROR(F15/$E$13,"")</f>
        <v>0.51604729729729726</v>
      </c>
      <c r="H15" s="23">
        <v>27</v>
      </c>
      <c r="I15" s="41">
        <f>IFERROR(H15/$H$13,"")</f>
        <v>0.87096774193548387</v>
      </c>
      <c r="J15" s="45">
        <f>F15+H15</f>
        <v>638</v>
      </c>
      <c r="K15" s="41">
        <f>IFERROR(J15/$E$13,"")</f>
        <v>0.53885135135135132</v>
      </c>
      <c r="L15" s="43"/>
      <c r="M15" s="13"/>
      <c r="N15" s="139"/>
      <c r="O15" s="140"/>
      <c r="P15" s="140"/>
      <c r="Q15" s="140"/>
      <c r="R15" s="97"/>
    </row>
    <row r="16" spans="1:21" x14ac:dyDescent="0.25">
      <c r="A16" s="90"/>
      <c r="B16" s="91"/>
      <c r="C16" s="91"/>
      <c r="D16" s="91"/>
      <c r="E16" s="6" t="s">
        <v>6</v>
      </c>
      <c r="F16" s="23">
        <v>225</v>
      </c>
      <c r="G16" s="7">
        <f t="shared" ref="G16:G17" si="0">IFERROR(F16/$E$13,"")</f>
        <v>0.19003378378378377</v>
      </c>
      <c r="H16" s="23">
        <v>2</v>
      </c>
      <c r="I16" s="41">
        <f t="shared" ref="I16:I18" si="1">IFERROR(H16/$H$13,"")</f>
        <v>6.4516129032258063E-2</v>
      </c>
      <c r="J16" s="45">
        <f t="shared" ref="J16:J18" si="2">F16+H16</f>
        <v>227</v>
      </c>
      <c r="K16" s="41">
        <f t="shared" ref="K16:K18" si="3">IFERROR(J16/$E$13,"")</f>
        <v>0.19172297297297297</v>
      </c>
      <c r="L16" s="43"/>
      <c r="M16" s="13"/>
      <c r="N16" s="139"/>
      <c r="O16" s="140"/>
      <c r="P16" s="140"/>
      <c r="Q16" s="140"/>
      <c r="R16" s="97"/>
    </row>
    <row r="17" spans="1:18" x14ac:dyDescent="0.25">
      <c r="A17" s="90"/>
      <c r="B17" s="91"/>
      <c r="C17" s="91"/>
      <c r="D17" s="91"/>
      <c r="E17" s="6" t="s">
        <v>7</v>
      </c>
      <c r="F17" s="23">
        <v>316</v>
      </c>
      <c r="G17" s="7">
        <f t="shared" si="0"/>
        <v>0.26689189189189189</v>
      </c>
      <c r="H17" s="23">
        <v>2</v>
      </c>
      <c r="I17" s="41">
        <f t="shared" si="1"/>
        <v>6.4516129032258063E-2</v>
      </c>
      <c r="J17" s="45">
        <f t="shared" si="2"/>
        <v>318</v>
      </c>
      <c r="K17" s="41">
        <f t="shared" si="3"/>
        <v>0.26858108108108109</v>
      </c>
      <c r="L17" s="43"/>
      <c r="M17" s="13"/>
      <c r="N17" s="139"/>
      <c r="O17" s="140"/>
      <c r="P17" s="140"/>
      <c r="Q17" s="140"/>
      <c r="R17" s="97"/>
    </row>
    <row r="18" spans="1:18" ht="15.75" thickBot="1" x14ac:dyDescent="0.3">
      <c r="A18" s="92"/>
      <c r="B18" s="93"/>
      <c r="C18" s="93"/>
      <c r="D18" s="93"/>
      <c r="E18" s="10" t="s">
        <v>8</v>
      </c>
      <c r="F18" s="11">
        <v>32</v>
      </c>
      <c r="G18" s="7">
        <f>IFERROR(F18/$E$13,"")</f>
        <v>2.7027027027027029E-2</v>
      </c>
      <c r="H18" s="11">
        <v>0</v>
      </c>
      <c r="I18" s="41">
        <f t="shared" si="1"/>
        <v>0</v>
      </c>
      <c r="J18" s="45">
        <f t="shared" si="2"/>
        <v>32</v>
      </c>
      <c r="K18" s="41">
        <f t="shared" si="3"/>
        <v>2.7027027027027029E-2</v>
      </c>
      <c r="L18" s="44"/>
      <c r="M18" s="14"/>
      <c r="N18" s="141"/>
      <c r="O18" s="142"/>
      <c r="P18" s="142"/>
      <c r="Q18" s="142"/>
      <c r="R18" s="98"/>
    </row>
    <row r="23" spans="1:18" ht="14.45" customHeight="1" x14ac:dyDescent="0.25">
      <c r="B23" s="125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7"/>
    </row>
    <row r="24" spans="1:18" ht="16.5" x14ac:dyDescent="0.25">
      <c r="B24" s="95" t="s">
        <v>40</v>
      </c>
      <c r="C24" s="95"/>
      <c r="D24" s="95"/>
      <c r="E24" s="95"/>
      <c r="F24" s="95"/>
      <c r="G24" s="95"/>
      <c r="H24" s="95"/>
      <c r="I24" s="95"/>
      <c r="J24" s="36"/>
      <c r="K24" s="36"/>
      <c r="R24" s="13"/>
    </row>
    <row r="25" spans="1:18" ht="16.5" x14ac:dyDescent="0.25">
      <c r="B25" s="95"/>
      <c r="C25" s="95"/>
      <c r="D25" s="95"/>
      <c r="E25" s="95"/>
      <c r="F25" s="95"/>
      <c r="G25" s="95"/>
      <c r="H25" s="95"/>
      <c r="I25" s="95"/>
      <c r="J25" s="36"/>
      <c r="K25" s="36"/>
    </row>
    <row r="26" spans="1:18" ht="16.5" x14ac:dyDescent="0.25">
      <c r="B26" s="130" t="s">
        <v>45</v>
      </c>
      <c r="C26" s="131"/>
      <c r="D26" s="131"/>
      <c r="E26" s="131"/>
      <c r="F26" s="131"/>
      <c r="G26" s="131"/>
      <c r="H26" s="131"/>
      <c r="I26" s="132"/>
    </row>
  </sheetData>
  <mergeCells count="34">
    <mergeCell ref="P10:P13"/>
    <mergeCell ref="Q10:Q13"/>
    <mergeCell ref="A7:B8"/>
    <mergeCell ref="C7:C8"/>
    <mergeCell ref="D7:D8"/>
    <mergeCell ref="N10:N13"/>
    <mergeCell ref="O10:O13"/>
    <mergeCell ref="E12:G12"/>
    <mergeCell ref="E13:G13"/>
    <mergeCell ref="A9:A13"/>
    <mergeCell ref="B9:B13"/>
    <mergeCell ref="C9:C13"/>
    <mergeCell ref="D9:D13"/>
    <mergeCell ref="A14:D18"/>
    <mergeCell ref="B26:I26"/>
    <mergeCell ref="B24:I25"/>
    <mergeCell ref="N14:R18"/>
    <mergeCell ref="B23:Q23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H12:I12"/>
    <mergeCell ref="J12:K12"/>
    <mergeCell ref="H13:I13"/>
    <mergeCell ref="J13:K13"/>
  </mergeCells>
  <pageMargins left="0" right="0" top="0.25" bottom="0" header="0.3" footer="0.3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6"/>
  <sheetViews>
    <sheetView topLeftCell="A4" workbookViewId="0">
      <selection activeCell="A24" sqref="A24:XFD26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1" width="12.42578125" style="1" customWidth="1"/>
    <col min="12" max="12" width="14.28515625" style="1" customWidth="1"/>
    <col min="13" max="13" width="3.7109375" style="1" customWidth="1"/>
    <col min="14" max="14" width="9.42578125" style="1" customWidth="1"/>
    <col min="15" max="15" width="8.85546875" style="1" customWidth="1"/>
    <col min="16" max="16" width="10.42578125" style="1" customWidth="1"/>
    <col min="17" max="17" width="10" style="1" customWidth="1"/>
    <col min="18" max="18" width="15.140625" style="1" customWidth="1"/>
    <col min="19" max="16384" width="9.140625" style="3"/>
  </cols>
  <sheetData>
    <row r="2" spans="1:21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</row>
    <row r="3" spans="1:21" ht="18" x14ac:dyDescent="0.25">
      <c r="B3" s="48" t="s">
        <v>28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2"/>
      <c r="T3" s="2"/>
      <c r="U3" s="2"/>
    </row>
    <row r="4" spans="1:21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"/>
      <c r="T4" s="4"/>
      <c r="U4" s="4"/>
    </row>
    <row r="6" spans="1:21" ht="15.75" thickBot="1" x14ac:dyDescent="0.3"/>
    <row r="7" spans="1:21" ht="51" customHeight="1" x14ac:dyDescent="0.25">
      <c r="A7" s="74" t="s">
        <v>13</v>
      </c>
      <c r="B7" s="75"/>
      <c r="C7" s="75" t="s">
        <v>0</v>
      </c>
      <c r="D7" s="56" t="s">
        <v>15</v>
      </c>
      <c r="E7" s="50" t="s">
        <v>1</v>
      </c>
      <c r="F7" s="50"/>
      <c r="G7" s="50"/>
      <c r="H7" s="50"/>
      <c r="I7" s="50"/>
      <c r="J7" s="50"/>
      <c r="K7" s="50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1" ht="43.5" customHeight="1" thickBot="1" x14ac:dyDescent="0.3">
      <c r="A8" s="76"/>
      <c r="B8" s="77"/>
      <c r="C8" s="77"/>
      <c r="D8" s="78"/>
      <c r="E8" s="50"/>
      <c r="F8" s="50"/>
      <c r="G8" s="50"/>
      <c r="H8" s="50"/>
      <c r="I8" s="50"/>
      <c r="J8" s="50"/>
      <c r="K8" s="50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1" ht="33" customHeight="1" x14ac:dyDescent="0.25">
      <c r="A9" s="79" t="s">
        <v>14</v>
      </c>
      <c r="B9" s="107" t="s">
        <v>21</v>
      </c>
      <c r="C9" s="82">
        <f>D9+E9+L9</f>
        <v>2673</v>
      </c>
      <c r="D9" s="85">
        <v>1742</v>
      </c>
      <c r="E9" s="58">
        <v>844</v>
      </c>
      <c r="F9" s="58"/>
      <c r="G9" s="58"/>
      <c r="H9" s="58"/>
      <c r="I9" s="58"/>
      <c r="J9" s="58"/>
      <c r="K9" s="58"/>
      <c r="L9" s="28">
        <f>Q9+R9</f>
        <v>87</v>
      </c>
      <c r="M9" s="54"/>
      <c r="N9" s="27">
        <f>O9+P9+Q9</f>
        <v>162</v>
      </c>
      <c r="O9" s="24">
        <v>114</v>
      </c>
      <c r="P9" s="24">
        <v>5</v>
      </c>
      <c r="Q9" s="25">
        <v>43</v>
      </c>
      <c r="R9" s="26">
        <v>44</v>
      </c>
    </row>
    <row r="10" spans="1:21" ht="38.25" customHeight="1" x14ac:dyDescent="0.25">
      <c r="A10" s="80"/>
      <c r="B10" s="108"/>
      <c r="C10" s="83"/>
      <c r="D10" s="86"/>
      <c r="E10" s="123" t="s">
        <v>18</v>
      </c>
      <c r="F10" s="123"/>
      <c r="G10" s="123"/>
      <c r="H10" s="123"/>
      <c r="I10" s="123"/>
      <c r="J10" s="123"/>
      <c r="K10" s="123"/>
      <c r="L10" s="62"/>
      <c r="M10" s="54"/>
      <c r="N10" s="110"/>
      <c r="O10" s="113"/>
      <c r="P10" s="113"/>
      <c r="Q10" s="104"/>
      <c r="R10" s="65"/>
    </row>
    <row r="11" spans="1:21" ht="24" customHeight="1" x14ac:dyDescent="0.25">
      <c r="A11" s="80"/>
      <c r="B11" s="108"/>
      <c r="C11" s="83"/>
      <c r="D11" s="86"/>
      <c r="E11" s="58">
        <v>847</v>
      </c>
      <c r="F11" s="58"/>
      <c r="G11" s="58"/>
      <c r="H11" s="58"/>
      <c r="I11" s="58"/>
      <c r="J11" s="58"/>
      <c r="K11" s="58"/>
      <c r="L11" s="63"/>
      <c r="M11" s="54"/>
      <c r="N11" s="111"/>
      <c r="O11" s="114"/>
      <c r="P11" s="114"/>
      <c r="Q11" s="105"/>
      <c r="R11" s="66"/>
    </row>
    <row r="12" spans="1:21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1" ht="31.5" customHeight="1" thickBot="1" x14ac:dyDescent="0.3">
      <c r="A13" s="81"/>
      <c r="B13" s="109"/>
      <c r="C13" s="84"/>
      <c r="D13" s="87"/>
      <c r="E13" s="119">
        <v>844</v>
      </c>
      <c r="F13" s="120"/>
      <c r="G13" s="121"/>
      <c r="H13" s="122">
        <f>H15+H16+H17+H18</f>
        <v>3</v>
      </c>
      <c r="I13" s="122"/>
      <c r="J13" s="122">
        <f>E13+H13</f>
        <v>847</v>
      </c>
      <c r="K13" s="122"/>
      <c r="L13" s="64"/>
      <c r="M13" s="54"/>
      <c r="N13" s="112"/>
      <c r="O13" s="115"/>
      <c r="P13" s="115"/>
      <c r="Q13" s="106"/>
      <c r="R13" s="67"/>
    </row>
    <row r="14" spans="1:21" x14ac:dyDescent="0.25">
      <c r="A14" s="90"/>
      <c r="B14" s="91"/>
      <c r="C14" s="91"/>
      <c r="D14" s="91"/>
      <c r="E14" s="8" t="s">
        <v>4</v>
      </c>
      <c r="F14" s="8" t="s">
        <v>2</v>
      </c>
      <c r="G14" s="8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1" x14ac:dyDescent="0.25">
      <c r="A15" s="90"/>
      <c r="B15" s="91"/>
      <c r="C15" s="91"/>
      <c r="D15" s="91"/>
      <c r="E15" s="6" t="s">
        <v>5</v>
      </c>
      <c r="F15" s="23">
        <v>368</v>
      </c>
      <c r="G15" s="7">
        <f>IFERROR(F15/$E$13,"")</f>
        <v>0.43601895734597157</v>
      </c>
      <c r="H15" s="23">
        <v>2</v>
      </c>
      <c r="I15" s="41">
        <f>IFERROR(H15/$H$13,"")</f>
        <v>0.66666666666666663</v>
      </c>
      <c r="J15" s="45">
        <f>F15+H15</f>
        <v>370</v>
      </c>
      <c r="K15" s="41">
        <f>IFERROR(J15/$E$13,"")</f>
        <v>0.43838862559241704</v>
      </c>
      <c r="L15" s="18"/>
      <c r="M15" s="13"/>
      <c r="N15" s="90"/>
      <c r="O15" s="91"/>
      <c r="P15" s="91"/>
      <c r="Q15" s="91"/>
      <c r="R15" s="102"/>
    </row>
    <row r="16" spans="1:21" x14ac:dyDescent="0.25">
      <c r="A16" s="90"/>
      <c r="B16" s="91"/>
      <c r="C16" s="91"/>
      <c r="D16" s="91"/>
      <c r="E16" s="6" t="s">
        <v>6</v>
      </c>
      <c r="F16" s="23">
        <v>178</v>
      </c>
      <c r="G16" s="7">
        <f t="shared" ref="G16:G17" si="0">IFERROR(F16/$E$13,"")</f>
        <v>0.2109004739336493</v>
      </c>
      <c r="H16" s="23">
        <v>1</v>
      </c>
      <c r="I16" s="41">
        <f t="shared" ref="I16:I18" si="1">IFERROR(H16/$H$13,"")</f>
        <v>0.33333333333333331</v>
      </c>
      <c r="J16" s="45">
        <f t="shared" ref="J16:J18" si="2">F16+H16</f>
        <v>179</v>
      </c>
      <c r="K16" s="41">
        <f t="shared" ref="K16:K18" si="3">IFERROR(J16/$E$13,"")</f>
        <v>0.21208530805687204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262</v>
      </c>
      <c r="G17" s="7">
        <f t="shared" si="0"/>
        <v>0.31042654028436018</v>
      </c>
      <c r="H17" s="23">
        <v>0</v>
      </c>
      <c r="I17" s="41">
        <f t="shared" si="1"/>
        <v>0</v>
      </c>
      <c r="J17" s="45">
        <f t="shared" si="2"/>
        <v>262</v>
      </c>
      <c r="K17" s="41">
        <f t="shared" si="3"/>
        <v>0.31042654028436018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11">
        <v>36</v>
      </c>
      <c r="G18" s="7">
        <f>IFERROR(F18/$E$13,"")</f>
        <v>4.2654028436018961E-2</v>
      </c>
      <c r="H18" s="11">
        <v>0</v>
      </c>
      <c r="I18" s="41">
        <f t="shared" si="1"/>
        <v>0</v>
      </c>
      <c r="J18" s="45">
        <f t="shared" si="2"/>
        <v>36</v>
      </c>
      <c r="K18" s="41">
        <f t="shared" si="3"/>
        <v>4.2654028436018961E-2</v>
      </c>
      <c r="L18" s="19"/>
      <c r="M18" s="14"/>
      <c r="N18" s="92"/>
      <c r="O18" s="93"/>
      <c r="P18" s="93"/>
      <c r="Q18" s="93"/>
      <c r="R18" s="103"/>
    </row>
    <row r="21" spans="1:18" ht="14.45" customHeight="1" x14ac:dyDescent="0.25">
      <c r="B21" s="143"/>
      <c r="C21" s="143"/>
      <c r="D21" s="143"/>
      <c r="E21" s="143"/>
      <c r="F21" s="143"/>
      <c r="G21" s="143"/>
      <c r="H21" s="143"/>
    </row>
    <row r="23" spans="1:18" ht="16.5" x14ac:dyDescent="0.25">
      <c r="B23" s="125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7"/>
    </row>
    <row r="24" spans="1:18" ht="16.5" x14ac:dyDescent="0.25">
      <c r="B24" s="95" t="s">
        <v>41</v>
      </c>
      <c r="C24" s="95"/>
      <c r="D24" s="95"/>
      <c r="E24" s="95"/>
      <c r="F24" s="95"/>
      <c r="G24" s="95"/>
      <c r="H24" s="95"/>
      <c r="I24" s="95"/>
      <c r="J24" s="36"/>
      <c r="K24" s="36"/>
      <c r="R24" s="13"/>
    </row>
    <row r="25" spans="1:18" ht="16.5" x14ac:dyDescent="0.25">
      <c r="B25" s="95"/>
      <c r="C25" s="95"/>
      <c r="D25" s="95"/>
      <c r="E25" s="95"/>
      <c r="F25" s="95"/>
      <c r="G25" s="95"/>
      <c r="H25" s="95"/>
      <c r="I25" s="95"/>
      <c r="J25" s="36"/>
      <c r="K25" s="36"/>
    </row>
    <row r="26" spans="1:18" x14ac:dyDescent="0.25">
      <c r="B26" s="144" t="s">
        <v>46</v>
      </c>
      <c r="C26" s="144"/>
      <c r="D26" s="144"/>
      <c r="E26" s="144"/>
      <c r="F26" s="144"/>
      <c r="G26" s="144"/>
    </row>
  </sheetData>
  <mergeCells count="35">
    <mergeCell ref="B26:G26"/>
    <mergeCell ref="A7:B8"/>
    <mergeCell ref="C7:C8"/>
    <mergeCell ref="D7:D8"/>
    <mergeCell ref="J13:K13"/>
    <mergeCell ref="B24:I25"/>
    <mergeCell ref="A9:A13"/>
    <mergeCell ref="B9:B13"/>
    <mergeCell ref="C9:C13"/>
    <mergeCell ref="D9:D13"/>
    <mergeCell ref="E12:G12"/>
    <mergeCell ref="E13:G13"/>
    <mergeCell ref="A14:D18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N10:N13"/>
    <mergeCell ref="J12:K12"/>
    <mergeCell ref="H13:I13"/>
    <mergeCell ref="O10:O13"/>
    <mergeCell ref="H12:I12"/>
    <mergeCell ref="P10:P13"/>
    <mergeCell ref="Q10:Q13"/>
    <mergeCell ref="B23:Q23"/>
    <mergeCell ref="B21:H21"/>
    <mergeCell ref="N14:R18"/>
  </mergeCells>
  <pageMargins left="0" right="0" top="0.25" bottom="0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topLeftCell="A10" workbookViewId="0">
      <selection activeCell="B25" sqref="B25:G2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7.285156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8" width="11.28515625" style="3" customWidth="1"/>
    <col min="19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29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50" t="s">
        <v>1</v>
      </c>
      <c r="F7" s="50"/>
      <c r="G7" s="50"/>
      <c r="H7" s="50"/>
      <c r="I7" s="50"/>
      <c r="J7" s="50"/>
      <c r="K7" s="50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50"/>
      <c r="F8" s="50"/>
      <c r="G8" s="50"/>
      <c r="H8" s="50"/>
      <c r="I8" s="50"/>
      <c r="J8" s="50"/>
      <c r="K8" s="50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2653</v>
      </c>
      <c r="D9" s="85">
        <v>1731</v>
      </c>
      <c r="E9" s="58">
        <f>E13</f>
        <v>858</v>
      </c>
      <c r="F9" s="58"/>
      <c r="G9" s="58"/>
      <c r="H9" s="58"/>
      <c r="I9" s="58"/>
      <c r="J9" s="58"/>
      <c r="K9" s="58"/>
      <c r="L9" s="28">
        <f>Q9+R9</f>
        <v>64</v>
      </c>
      <c r="M9" s="54"/>
      <c r="N9" s="27">
        <f>O9+P9+Q9</f>
        <v>155</v>
      </c>
      <c r="O9" s="24">
        <v>117</v>
      </c>
      <c r="P9" s="24">
        <v>7</v>
      </c>
      <c r="Q9" s="25">
        <v>31</v>
      </c>
      <c r="R9" s="26">
        <v>33</v>
      </c>
    </row>
    <row r="10" spans="1:20" ht="38.25" customHeight="1" x14ac:dyDescent="0.25">
      <c r="A10" s="80"/>
      <c r="B10" s="108"/>
      <c r="C10" s="83"/>
      <c r="D10" s="86"/>
      <c r="E10" s="46" t="s">
        <v>18</v>
      </c>
      <c r="F10" s="46"/>
      <c r="G10" s="46"/>
      <c r="H10" s="46"/>
      <c r="I10" s="46"/>
      <c r="J10" s="46"/>
      <c r="K10" s="46"/>
      <c r="L10" s="145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148">
        <f>E13+H13</f>
        <v>867</v>
      </c>
      <c r="F11" s="148"/>
      <c r="G11" s="148"/>
      <c r="H11" s="148"/>
      <c r="I11" s="148"/>
      <c r="J11" s="148"/>
      <c r="K11" s="148"/>
      <c r="L11" s="146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153" t="s">
        <v>19</v>
      </c>
      <c r="F12" s="154"/>
      <c r="G12" s="155"/>
      <c r="H12" s="128" t="s">
        <v>20</v>
      </c>
      <c r="I12" s="128"/>
      <c r="J12" s="129" t="s">
        <v>17</v>
      </c>
      <c r="K12" s="129"/>
      <c r="L12" s="146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50">
        <v>858</v>
      </c>
      <c r="F13" s="151"/>
      <c r="G13" s="152"/>
      <c r="H13" s="149">
        <v>9</v>
      </c>
      <c r="I13" s="149"/>
      <c r="J13" s="149">
        <f>E13+H13</f>
        <v>867</v>
      </c>
      <c r="K13" s="149"/>
      <c r="L13" s="147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8" t="s">
        <v>4</v>
      </c>
      <c r="F14" s="8" t="s">
        <v>2</v>
      </c>
      <c r="G14" s="8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v>382</v>
      </c>
      <c r="G15" s="7">
        <f>IFERROR(F15/$E$13,"")</f>
        <v>0.44522144522144524</v>
      </c>
      <c r="H15" s="23">
        <v>8</v>
      </c>
      <c r="I15" s="41">
        <f>IFERROR(H15/$H$13,"")</f>
        <v>0.88888888888888884</v>
      </c>
      <c r="J15" s="45">
        <f>F15+H15</f>
        <v>390</v>
      </c>
      <c r="K15" s="41">
        <f>IFERROR(J15/$E$13,"")</f>
        <v>0.45454545454545453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v>169</v>
      </c>
      <c r="G16" s="7">
        <f t="shared" ref="G16:G17" si="0">IFERROR(F16/$E$13,"")</f>
        <v>0.19696969696969696</v>
      </c>
      <c r="H16" s="23">
        <v>0</v>
      </c>
      <c r="I16" s="41">
        <f t="shared" ref="I16:I18" si="1">IFERROR(H16/$H$13,"")</f>
        <v>0</v>
      </c>
      <c r="J16" s="45">
        <f t="shared" ref="J16:J18" si="2">F16+H16</f>
        <v>169</v>
      </c>
      <c r="K16" s="41">
        <f t="shared" ref="K16:K18" si="3">IFERROR(J16/$E$13,"")</f>
        <v>0.19696969696969696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261</v>
      </c>
      <c r="G17" s="7">
        <f t="shared" si="0"/>
        <v>0.30419580419580422</v>
      </c>
      <c r="H17" s="23">
        <v>0</v>
      </c>
      <c r="I17" s="41">
        <f t="shared" si="1"/>
        <v>0</v>
      </c>
      <c r="J17" s="45">
        <f t="shared" si="2"/>
        <v>261</v>
      </c>
      <c r="K17" s="41">
        <f t="shared" si="3"/>
        <v>0.30419580419580422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11">
        <v>46</v>
      </c>
      <c r="G18" s="7">
        <f>IFERROR(F18/$E$13,"")</f>
        <v>5.3613053613053616E-2</v>
      </c>
      <c r="H18" s="11">
        <v>1</v>
      </c>
      <c r="I18" s="41">
        <f t="shared" si="1"/>
        <v>0.1111111111111111</v>
      </c>
      <c r="J18" s="45">
        <f t="shared" si="2"/>
        <v>47</v>
      </c>
      <c r="K18" s="41">
        <f t="shared" si="3"/>
        <v>5.4778554778554776E-2</v>
      </c>
      <c r="L18" s="19"/>
      <c r="M18" s="14"/>
      <c r="N18" s="92"/>
      <c r="O18" s="93"/>
      <c r="P18" s="93"/>
      <c r="Q18" s="93"/>
      <c r="R18" s="103"/>
    </row>
    <row r="21" spans="1:18" ht="14.45" customHeight="1" x14ac:dyDescent="0.25">
      <c r="B21" s="143"/>
      <c r="C21" s="143"/>
      <c r="D21" s="143"/>
      <c r="E21" s="143"/>
      <c r="F21" s="143"/>
      <c r="G21" s="143"/>
      <c r="H21" s="143"/>
    </row>
    <row r="23" spans="1:18" ht="16.5" x14ac:dyDescent="0.25">
      <c r="B23" s="95" t="s">
        <v>54</v>
      </c>
      <c r="C23" s="95"/>
      <c r="D23" s="95"/>
      <c r="E23" s="95"/>
      <c r="F23" s="95"/>
      <c r="G23" s="95"/>
      <c r="H23" s="95"/>
      <c r="I23" s="95"/>
      <c r="J23" s="36"/>
      <c r="K23" s="36"/>
      <c r="R23" s="13"/>
    </row>
    <row r="24" spans="1:18" ht="16.5" x14ac:dyDescent="0.25">
      <c r="B24" s="95"/>
      <c r="C24" s="95"/>
      <c r="D24" s="95"/>
      <c r="E24" s="95"/>
      <c r="F24" s="95"/>
      <c r="G24" s="95"/>
      <c r="H24" s="95"/>
      <c r="I24" s="95"/>
      <c r="J24" s="36"/>
      <c r="K24" s="36"/>
      <c r="R24" s="1"/>
    </row>
    <row r="25" spans="1:18" x14ac:dyDescent="0.25">
      <c r="B25" s="144" t="s">
        <v>55</v>
      </c>
      <c r="C25" s="144"/>
      <c r="D25" s="144"/>
      <c r="E25" s="144"/>
      <c r="F25" s="144"/>
      <c r="G25" s="144"/>
      <c r="R25" s="1"/>
    </row>
  </sheetData>
  <mergeCells count="33">
    <mergeCell ref="B2:Q2"/>
    <mergeCell ref="B3:Q3"/>
    <mergeCell ref="B4:Q4"/>
    <mergeCell ref="A7:B8"/>
    <mergeCell ref="C7:C8"/>
    <mergeCell ref="D7:D8"/>
    <mergeCell ref="R10:R13"/>
    <mergeCell ref="N14:R18"/>
    <mergeCell ref="E13:G13"/>
    <mergeCell ref="A14:D18"/>
    <mergeCell ref="B25:G25"/>
    <mergeCell ref="N10:N13"/>
    <mergeCell ref="O10:O13"/>
    <mergeCell ref="P10:P13"/>
    <mergeCell ref="Q10:Q13"/>
    <mergeCell ref="E12:G12"/>
    <mergeCell ref="B23:I24"/>
    <mergeCell ref="A9:A13"/>
    <mergeCell ref="B9:B13"/>
    <mergeCell ref="B21:H21"/>
    <mergeCell ref="M7:M13"/>
    <mergeCell ref="N7:Q7"/>
    <mergeCell ref="C9:C13"/>
    <mergeCell ref="D9:D13"/>
    <mergeCell ref="E7:K8"/>
    <mergeCell ref="L7:L8"/>
    <mergeCell ref="E9:K9"/>
    <mergeCell ref="L10:L13"/>
    <mergeCell ref="E11:K11"/>
    <mergeCell ref="H12:I12"/>
    <mergeCell ref="J12:K12"/>
    <mergeCell ref="H13:I13"/>
    <mergeCell ref="J13:K13"/>
  </mergeCells>
  <pageMargins left="0" right="0" top="0.25" bottom="0" header="0.3" footer="0.3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4"/>
  <sheetViews>
    <sheetView topLeftCell="A7" workbookViewId="0">
      <selection activeCell="A22" sqref="A22:I2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7.5703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30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2696</v>
      </c>
      <c r="D9" s="85">
        <v>1757</v>
      </c>
      <c r="E9" s="68">
        <f>E13</f>
        <v>856</v>
      </c>
      <c r="F9" s="69"/>
      <c r="G9" s="69"/>
      <c r="H9" s="69"/>
      <c r="I9" s="69"/>
      <c r="J9" s="69"/>
      <c r="K9" s="70"/>
      <c r="L9" s="28">
        <f>Q9+R9</f>
        <v>83</v>
      </c>
      <c r="M9" s="54"/>
      <c r="N9" s="27">
        <f>O9+P9+Q9</f>
        <v>189</v>
      </c>
      <c r="O9" s="24">
        <v>136</v>
      </c>
      <c r="P9" s="24">
        <v>12</v>
      </c>
      <c r="Q9" s="25">
        <v>41</v>
      </c>
      <c r="R9" s="26">
        <v>42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868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v>856</v>
      </c>
      <c r="F13" s="120"/>
      <c r="G13" s="121"/>
      <c r="H13" s="122">
        <v>12</v>
      </c>
      <c r="I13" s="122"/>
      <c r="J13" s="122">
        <f>E13+H13</f>
        <v>868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v>407</v>
      </c>
      <c r="G15" s="7">
        <f>IFERROR(F15/$E$13,"")</f>
        <v>0.47546728971962615</v>
      </c>
      <c r="H15" s="23">
        <v>0</v>
      </c>
      <c r="I15" s="7">
        <f>IFERROR(H15/$H$13,"")</f>
        <v>0</v>
      </c>
      <c r="J15" s="17">
        <f>F15+H15</f>
        <v>407</v>
      </c>
      <c r="K15" s="41">
        <f>IFERROR(J15/$E$13,"")</f>
        <v>0.47546728971962615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v>165</v>
      </c>
      <c r="G16" s="7">
        <f t="shared" ref="G16:G17" si="0">IFERROR(F16/$E$13,"")</f>
        <v>0.1927570093457944</v>
      </c>
      <c r="H16" s="23">
        <v>0</v>
      </c>
      <c r="I16" s="7">
        <f t="shared" ref="I16:I18" si="1">IFERROR(H16/$H$13,"")</f>
        <v>0</v>
      </c>
      <c r="J16" s="17">
        <f>F16+H16</f>
        <v>165</v>
      </c>
      <c r="K16" s="41">
        <f t="shared" ref="K16:K18" si="2">IFERROR(J16/$E$13,"")</f>
        <v>0.1927570093457944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217</v>
      </c>
      <c r="G17" s="7">
        <f t="shared" si="0"/>
        <v>0.25350467289719625</v>
      </c>
      <c r="H17" s="23">
        <v>12</v>
      </c>
      <c r="I17" s="7">
        <f t="shared" si="1"/>
        <v>1</v>
      </c>
      <c r="J17" s="17">
        <f>F17+H17</f>
        <v>229</v>
      </c>
      <c r="K17" s="41">
        <f t="shared" si="2"/>
        <v>0.2675233644859813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v>67</v>
      </c>
      <c r="G18" s="7">
        <f>IFERROR(F18/$E$13,"")</f>
        <v>7.8271028037383172E-2</v>
      </c>
      <c r="H18" s="23">
        <v>0</v>
      </c>
      <c r="I18" s="7">
        <f t="shared" si="1"/>
        <v>0</v>
      </c>
      <c r="J18" s="17">
        <f>F18+H18</f>
        <v>67</v>
      </c>
      <c r="K18" s="41">
        <f t="shared" si="2"/>
        <v>7.8271028037383172E-2</v>
      </c>
      <c r="L18" s="19"/>
      <c r="M18" s="14"/>
      <c r="N18" s="92"/>
      <c r="O18" s="93"/>
      <c r="P18" s="93"/>
      <c r="Q18" s="93"/>
      <c r="R18" s="103"/>
    </row>
    <row r="21" spans="1:18" ht="14.45" customHeight="1" x14ac:dyDescent="0.25">
      <c r="B21" s="143"/>
      <c r="C21" s="143"/>
      <c r="D21" s="143"/>
      <c r="E21" s="143"/>
      <c r="F21" s="143"/>
      <c r="G21" s="143"/>
      <c r="H21" s="143"/>
    </row>
    <row r="22" spans="1:18" x14ac:dyDescent="0.25">
      <c r="B22" s="95" t="s">
        <v>56</v>
      </c>
      <c r="C22" s="95"/>
      <c r="D22" s="95"/>
      <c r="E22" s="95"/>
      <c r="F22" s="95"/>
      <c r="G22" s="95"/>
      <c r="H22" s="95"/>
      <c r="I22" s="95"/>
    </row>
    <row r="23" spans="1:18" x14ac:dyDescent="0.25">
      <c r="B23" s="95"/>
      <c r="C23" s="95"/>
      <c r="D23" s="95"/>
      <c r="E23" s="95"/>
      <c r="F23" s="95"/>
      <c r="G23" s="95"/>
      <c r="H23" s="95"/>
      <c r="I23" s="95"/>
    </row>
    <row r="24" spans="1:18" x14ac:dyDescent="0.25">
      <c r="B24" s="144" t="s">
        <v>57</v>
      </c>
      <c r="C24" s="144"/>
      <c r="D24" s="144"/>
      <c r="E24" s="144"/>
      <c r="F24" s="144"/>
      <c r="G24" s="144"/>
    </row>
  </sheetData>
  <mergeCells count="34">
    <mergeCell ref="B2:Q2"/>
    <mergeCell ref="B3:Q3"/>
    <mergeCell ref="B4:Q4"/>
    <mergeCell ref="A7:B8"/>
    <mergeCell ref="C7:C8"/>
    <mergeCell ref="D7:D8"/>
    <mergeCell ref="R10:R13"/>
    <mergeCell ref="N14:R18"/>
    <mergeCell ref="A14:D18"/>
    <mergeCell ref="B9:B13"/>
    <mergeCell ref="B22:I23"/>
    <mergeCell ref="N10:N13"/>
    <mergeCell ref="O10:O13"/>
    <mergeCell ref="P10:P13"/>
    <mergeCell ref="Q10:Q13"/>
    <mergeCell ref="A9:A13"/>
    <mergeCell ref="C9:C13"/>
    <mergeCell ref="D9:D13"/>
    <mergeCell ref="E12:G12"/>
    <mergeCell ref="B24:G24"/>
    <mergeCell ref="E7:K8"/>
    <mergeCell ref="L7:L8"/>
    <mergeCell ref="M7:M13"/>
    <mergeCell ref="N7:Q7"/>
    <mergeCell ref="E9:K9"/>
    <mergeCell ref="E10:K10"/>
    <mergeCell ref="L10:L13"/>
    <mergeCell ref="E11:K11"/>
    <mergeCell ref="H12:I12"/>
    <mergeCell ref="J12:K12"/>
    <mergeCell ref="H13:I13"/>
    <mergeCell ref="J13:K13"/>
    <mergeCell ref="E13:G13"/>
    <mergeCell ref="B21:H21"/>
  </mergeCells>
  <printOptions horizontalCentered="1"/>
  <pageMargins left="0" right="0" top="0.25" bottom="0" header="0.3" footer="0.3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4"/>
  <sheetViews>
    <sheetView workbookViewId="0">
      <selection activeCell="B22" sqref="B22:I24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2.1406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31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2710</v>
      </c>
      <c r="D9" s="85">
        <v>1814</v>
      </c>
      <c r="E9" s="68">
        <f>E13</f>
        <v>804</v>
      </c>
      <c r="F9" s="69"/>
      <c r="G9" s="69"/>
      <c r="H9" s="69"/>
      <c r="I9" s="69"/>
      <c r="J9" s="69"/>
      <c r="K9" s="70"/>
      <c r="L9" s="28">
        <f>Q9+R9</f>
        <v>92</v>
      </c>
      <c r="M9" s="54"/>
      <c r="N9" s="27">
        <f>O9+P9+Q9</f>
        <v>153</v>
      </c>
      <c r="O9" s="24">
        <v>111</v>
      </c>
      <c r="P9" s="24">
        <v>3</v>
      </c>
      <c r="Q9" s="25">
        <v>39</v>
      </c>
      <c r="R9" s="26">
        <v>53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835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v>804</v>
      </c>
      <c r="F13" s="120"/>
      <c r="G13" s="121"/>
      <c r="H13" s="122">
        <v>31</v>
      </c>
      <c r="I13" s="122"/>
      <c r="J13" s="122">
        <f>E13+H13</f>
        <v>835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v>391</v>
      </c>
      <c r="G15" s="7">
        <f>IFERROR(F15/$E$13,"")</f>
        <v>0.48631840796019898</v>
      </c>
      <c r="H15" s="23">
        <v>28</v>
      </c>
      <c r="I15" s="7">
        <f>IFERROR(H15/$H$13,"")</f>
        <v>0.90322580645161288</v>
      </c>
      <c r="J15" s="17">
        <f>F15+H15</f>
        <v>419</v>
      </c>
      <c r="K15" s="41">
        <f>IFERROR(J15/$J$13,"")</f>
        <v>0.50179640718562879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v>81</v>
      </c>
      <c r="G16" s="7">
        <f t="shared" ref="G16:G17" si="0">IFERROR(F16/$E$13,"")</f>
        <v>0.10074626865671642</v>
      </c>
      <c r="H16" s="23">
        <v>0</v>
      </c>
      <c r="I16" s="7">
        <f t="shared" ref="I16:I18" si="1">IFERROR(H16/$H$13,"")</f>
        <v>0</v>
      </c>
      <c r="J16" s="17">
        <f>F16+H16</f>
        <v>81</v>
      </c>
      <c r="K16" s="41">
        <f t="shared" ref="K16:K18" si="2">IFERROR(J16/$J$13,"")</f>
        <v>9.7005988023952092E-2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283</v>
      </c>
      <c r="G17" s="7">
        <f t="shared" si="0"/>
        <v>0.35199004975124376</v>
      </c>
      <c r="H17" s="23">
        <v>2</v>
      </c>
      <c r="I17" s="7">
        <f t="shared" si="1"/>
        <v>6.4516129032258063E-2</v>
      </c>
      <c r="J17" s="17">
        <f>F17+H17</f>
        <v>285</v>
      </c>
      <c r="K17" s="41">
        <f t="shared" si="2"/>
        <v>0.3413173652694611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v>49</v>
      </c>
      <c r="G18" s="7">
        <f>IFERROR(F18/$E$13,"")</f>
        <v>6.0945273631840796E-2</v>
      </c>
      <c r="H18" s="23">
        <v>1</v>
      </c>
      <c r="I18" s="7">
        <f t="shared" si="1"/>
        <v>3.2258064516129031E-2</v>
      </c>
      <c r="J18" s="17">
        <f>F18+H18</f>
        <v>50</v>
      </c>
      <c r="K18" s="41">
        <f t="shared" si="2"/>
        <v>5.9880239520958084E-2</v>
      </c>
      <c r="L18" s="19"/>
      <c r="M18" s="14"/>
      <c r="N18" s="92"/>
      <c r="O18" s="93"/>
      <c r="P18" s="93"/>
      <c r="Q18" s="93"/>
      <c r="R18" s="103"/>
    </row>
    <row r="21" spans="1:18" ht="15" customHeight="1" x14ac:dyDescent="0.25">
      <c r="C21" s="162"/>
      <c r="D21" s="162"/>
      <c r="E21" s="162"/>
      <c r="F21" s="162"/>
      <c r="G21" s="162"/>
    </row>
    <row r="22" spans="1:18" ht="15" customHeight="1" x14ac:dyDescent="0.25">
      <c r="B22" s="95" t="s">
        <v>58</v>
      </c>
      <c r="C22" s="95"/>
      <c r="D22" s="95"/>
      <c r="E22" s="95"/>
      <c r="F22" s="95"/>
      <c r="G22" s="95"/>
      <c r="H22" s="95"/>
      <c r="I22" s="95"/>
    </row>
    <row r="23" spans="1:18" ht="15" customHeight="1" x14ac:dyDescent="0.25">
      <c r="B23" s="95"/>
      <c r="C23" s="95"/>
      <c r="D23" s="95"/>
      <c r="E23" s="95"/>
      <c r="F23" s="95"/>
      <c r="G23" s="95"/>
      <c r="H23" s="95"/>
      <c r="I23" s="95"/>
    </row>
    <row r="24" spans="1:18" ht="15" customHeight="1" x14ac:dyDescent="0.25">
      <c r="B24" s="144" t="s">
        <v>42</v>
      </c>
      <c r="C24" s="144"/>
      <c r="D24" s="144"/>
      <c r="E24" s="144"/>
      <c r="F24" s="144"/>
      <c r="G24" s="144"/>
    </row>
  </sheetData>
  <mergeCells count="34">
    <mergeCell ref="A9:A13"/>
    <mergeCell ref="E7:K8"/>
    <mergeCell ref="A14:D18"/>
    <mergeCell ref="L7:L8"/>
    <mergeCell ref="B2:Q2"/>
    <mergeCell ref="B3:Q3"/>
    <mergeCell ref="B4:Q4"/>
    <mergeCell ref="A7:B8"/>
    <mergeCell ref="C7:C8"/>
    <mergeCell ref="D7:D8"/>
    <mergeCell ref="C9:C13"/>
    <mergeCell ref="D9:D13"/>
    <mergeCell ref="M7:M13"/>
    <mergeCell ref="N7:Q7"/>
    <mergeCell ref="R10:R13"/>
    <mergeCell ref="N14:R18"/>
    <mergeCell ref="E9:K9"/>
    <mergeCell ref="E10:K10"/>
    <mergeCell ref="L10:L13"/>
    <mergeCell ref="E11:K11"/>
    <mergeCell ref="H12:I12"/>
    <mergeCell ref="J12:K12"/>
    <mergeCell ref="H13:I13"/>
    <mergeCell ref="J13:K13"/>
    <mergeCell ref="E13:G13"/>
    <mergeCell ref="N10:N13"/>
    <mergeCell ref="O10:O13"/>
    <mergeCell ref="B22:I23"/>
    <mergeCell ref="P10:P13"/>
    <mergeCell ref="Q10:Q13"/>
    <mergeCell ref="E12:G12"/>
    <mergeCell ref="B24:G24"/>
    <mergeCell ref="B9:B13"/>
    <mergeCell ref="C21:G21"/>
  </mergeCells>
  <printOptions horizontalCentered="1"/>
  <pageMargins left="0" right="0" top="0.25" bottom="0" header="0.3" footer="0.3"/>
  <pageSetup scale="6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2"/>
  <sheetViews>
    <sheetView tabSelected="1" topLeftCell="A7" zoomScaleSheetLayoutView="100" workbookViewId="0">
      <selection activeCell="D27" sqref="D27"/>
    </sheetView>
  </sheetViews>
  <sheetFormatPr defaultColWidth="9.140625" defaultRowHeight="15" x14ac:dyDescent="0.25"/>
  <cols>
    <col min="1" max="1" width="3.42578125" style="1" customWidth="1"/>
    <col min="2" max="2" width="20.8554687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8.140625" style="1" customWidth="1"/>
    <col min="12" max="12" width="16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57031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32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2241</v>
      </c>
      <c r="D9" s="85">
        <v>1550</v>
      </c>
      <c r="E9" s="68">
        <f>E13</f>
        <v>611</v>
      </c>
      <c r="F9" s="69"/>
      <c r="G9" s="69"/>
      <c r="H9" s="69"/>
      <c r="I9" s="69"/>
      <c r="J9" s="69"/>
      <c r="K9" s="70"/>
      <c r="L9" s="28">
        <f>Q9+R9</f>
        <v>80</v>
      </c>
      <c r="M9" s="54"/>
      <c r="N9" s="27">
        <f>O9+P9+Q9</f>
        <v>159</v>
      </c>
      <c r="O9" s="24">
        <v>104</v>
      </c>
      <c r="P9" s="24">
        <v>1</v>
      </c>
      <c r="Q9" s="25">
        <v>54</v>
      </c>
      <c r="R9" s="26">
        <v>26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613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v>611</v>
      </c>
      <c r="F13" s="120"/>
      <c r="G13" s="121"/>
      <c r="H13" s="122">
        <f>H15+H16+H17+H18</f>
        <v>2</v>
      </c>
      <c r="I13" s="122"/>
      <c r="J13" s="122">
        <f>E13+H13</f>
        <v>613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v>261</v>
      </c>
      <c r="G15" s="7">
        <f>IFERROR(F15/$E$13,"")</f>
        <v>0.42716857610474634</v>
      </c>
      <c r="H15" s="23">
        <v>1</v>
      </c>
      <c r="I15" s="7">
        <f>IFERROR(H15/$H$13,"")</f>
        <v>0.5</v>
      </c>
      <c r="J15" s="17">
        <f>F15+H15</f>
        <v>262</v>
      </c>
      <c r="K15" s="41">
        <f>IFERROR(J15/$J$13,"")</f>
        <v>0.42740619902120719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v>88</v>
      </c>
      <c r="G16" s="7">
        <f t="shared" ref="G16:G17" si="0">IFERROR(F16/$E$13,"")</f>
        <v>0.14402618657937807</v>
      </c>
      <c r="H16" s="23">
        <v>0</v>
      </c>
      <c r="I16" s="7">
        <f t="shared" ref="I16:I18" si="1">IFERROR(H16/$H$13,"")</f>
        <v>0</v>
      </c>
      <c r="J16" s="17">
        <f>F16+H16</f>
        <v>88</v>
      </c>
      <c r="K16" s="41">
        <f t="shared" ref="K16:K18" si="2">IFERROR(J16/$J$13,"")</f>
        <v>0.14355628058727568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227</v>
      </c>
      <c r="G17" s="7">
        <f t="shared" si="0"/>
        <v>0.37152209492635024</v>
      </c>
      <c r="H17" s="23">
        <v>0</v>
      </c>
      <c r="I17" s="7">
        <f t="shared" si="1"/>
        <v>0</v>
      </c>
      <c r="J17" s="17">
        <f>F17+H17</f>
        <v>227</v>
      </c>
      <c r="K17" s="41">
        <f t="shared" si="2"/>
        <v>0.37030995106035891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v>35</v>
      </c>
      <c r="G18" s="7">
        <f>IFERROR(F18/$E$13,"")</f>
        <v>5.7283142389525366E-2</v>
      </c>
      <c r="H18" s="23">
        <v>1</v>
      </c>
      <c r="I18" s="7">
        <f t="shared" si="1"/>
        <v>0.5</v>
      </c>
      <c r="J18" s="17">
        <f>F18+H18</f>
        <v>36</v>
      </c>
      <c r="K18" s="41">
        <f t="shared" si="2"/>
        <v>5.872756933115824E-2</v>
      </c>
      <c r="L18" s="19"/>
      <c r="M18" s="14"/>
      <c r="N18" s="92"/>
      <c r="O18" s="93"/>
      <c r="P18" s="93"/>
      <c r="Q18" s="93"/>
      <c r="R18" s="103"/>
    </row>
    <row r="20" spans="1:18" x14ac:dyDescent="0.25">
      <c r="D20" s="163"/>
      <c r="E20" s="163"/>
      <c r="F20" s="163"/>
      <c r="G20" s="163"/>
      <c r="H20" s="163"/>
      <c r="I20" s="163"/>
      <c r="J20" s="163"/>
      <c r="K20" s="163"/>
    </row>
    <row r="22" spans="1:18" x14ac:dyDescent="0.25">
      <c r="C22" s="16"/>
    </row>
  </sheetData>
  <mergeCells count="32">
    <mergeCell ref="C9:C13"/>
    <mergeCell ref="D9:D13"/>
    <mergeCell ref="N7:Q7"/>
    <mergeCell ref="E12:G12"/>
    <mergeCell ref="B2:Q2"/>
    <mergeCell ref="B3:Q3"/>
    <mergeCell ref="B4:Q4"/>
    <mergeCell ref="A7:B8"/>
    <mergeCell ref="C7:C8"/>
    <mergeCell ref="D7:D8"/>
    <mergeCell ref="E7:K8"/>
    <mergeCell ref="L7:L8"/>
    <mergeCell ref="D20:K20"/>
    <mergeCell ref="A14:D18"/>
    <mergeCell ref="A9:A13"/>
    <mergeCell ref="B9:B13"/>
    <mergeCell ref="E13:G13"/>
    <mergeCell ref="E9:K9"/>
    <mergeCell ref="R10:R13"/>
    <mergeCell ref="N14:R18"/>
    <mergeCell ref="E10:K10"/>
    <mergeCell ref="L10:L13"/>
    <mergeCell ref="E11:K11"/>
    <mergeCell ref="H12:I12"/>
    <mergeCell ref="J12:K12"/>
    <mergeCell ref="H13:I13"/>
    <mergeCell ref="J13:K13"/>
    <mergeCell ref="N10:N13"/>
    <mergeCell ref="O10:O13"/>
    <mergeCell ref="P10:P13"/>
    <mergeCell ref="Q10:Q13"/>
    <mergeCell ref="M7:M13"/>
  </mergeCells>
  <pageMargins left="0" right="0" top="0.25" bottom="0" header="0.3" footer="0.3"/>
  <pageSetup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Ե-01</vt:lpstr>
      <vt:lpstr>Ե-02</vt:lpstr>
      <vt:lpstr>Ե-03</vt:lpstr>
      <vt:lpstr>Ե-04</vt:lpstr>
      <vt:lpstr>Ե-05</vt:lpstr>
      <vt:lpstr>Ե-06</vt:lpstr>
      <vt:lpstr>Ե-07</vt:lpstr>
      <vt:lpstr>Ե-08</vt:lpstr>
      <vt:lpstr>Ե-09</vt:lpstr>
      <vt:lpstr>Ե-10</vt:lpstr>
      <vt:lpstr>Ե-11</vt:lpstr>
      <vt:lpstr>Ե-12</vt:lpstr>
      <vt:lpstr>Ե_1-ին եռ.</vt:lpstr>
      <vt:lpstr>Ե_2-րդ եռ.</vt:lpstr>
      <vt:lpstr>Ե_3-րդ եռ.</vt:lpstr>
      <vt:lpstr>Ե_4-րդ եռ.</vt:lpstr>
      <vt:lpstr>Ե_1-ին կիս.</vt:lpstr>
      <vt:lpstr>Ե_2-րդ կիս.</vt:lpstr>
      <vt:lpstr>2022-տարեկան</vt:lpstr>
      <vt:lpstr>'Ե-09'!Print_Area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Armine.Xachatryan</cp:lastModifiedBy>
  <cp:lastPrinted>2022-10-24T09:54:58Z</cp:lastPrinted>
  <dcterms:created xsi:type="dcterms:W3CDTF">2017-02-24T10:04:03Z</dcterms:created>
  <dcterms:modified xsi:type="dcterms:W3CDTF">2022-11-30T08:08:32Z</dcterms:modified>
</cp:coreProperties>
</file>