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Armine\01.10.2022-31.10.2022\"/>
    </mc:Choice>
  </mc:AlternateContent>
  <bookViews>
    <workbookView xWindow="0" yWindow="0" windowWidth="28800" windowHeight="11880" tabRatio="877" activeTab="9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2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8" i="26" l="1"/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l="1"/>
  <c r="E10" i="17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L9" i="8" l="1"/>
  <c r="P8" i="17"/>
  <c r="Q8" i="18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 s="1"/>
  <c r="Q8" i="17"/>
  <c r="C29" i="17"/>
  <c r="L11" i="17"/>
  <c r="D9" i="17"/>
  <c r="G8" i="17"/>
  <c r="C27" i="17"/>
  <c r="E9" i="17"/>
  <c r="L8" i="8"/>
  <c r="D8" i="8"/>
  <c r="S31" i="26"/>
  <c r="R8" i="26" s="1"/>
  <c r="C29" i="26"/>
  <c r="C27" i="26"/>
  <c r="M11" i="26"/>
  <c r="L11" i="26"/>
  <c r="N9" i="26"/>
  <c r="F9" i="26"/>
  <c r="E9" i="26"/>
  <c r="D9" i="26"/>
  <c r="Q8" i="26"/>
  <c r="K8" i="26"/>
  <c r="I8" i="26"/>
  <c r="G8" i="26"/>
  <c r="L9" i="17" l="1"/>
  <c r="L8" i="17" s="1"/>
  <c r="S31" i="20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<sst xmlns="http://schemas.openxmlformats.org/spreadsheetml/2006/main" count="1071" uniqueCount="102">
  <si>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</si>
  <si>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</si>
  <si>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</si>
  <si>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</si>
  <si>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</si>
  <si>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</si>
  <si>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</si>
  <si>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</si>
  <si>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</si>
  <si>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</si>
  <si>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</si>
  <si>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</si>
  <si>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</si>
  <si>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</si>
  <si>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</si>
  <si>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</si>
  <si>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</si>
  <si>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</si>
  <si>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</si>
  <si>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</si>
  <si>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</si>
  <si>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</si>
  <si>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</si>
  <si>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</si>
  <si>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</si>
  <si>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</si>
  <si>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</si>
  <si>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</si>
  <si>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</si>
  <si>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</si>
  <si>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</si>
  <si>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</si>
  <si>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</si>
  <si>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</si>
  <si>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</si>
  <si>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</si>
  <si>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</si>
  <si>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</si>
  <si>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</si>
  <si>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</si>
  <si>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</si>
  <si>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</si>
  <si>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</si>
  <si>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</si>
  <si>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</si>
  <si>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</si>
  <si>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</si>
  <si>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</si>
  <si>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</si>
  <si>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</si>
  <si>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</si>
  <si>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</si>
  <si>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</si>
  <si>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</si>
  <si>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</si>
  <si>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</si>
  <si>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</si>
  <si>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</si>
  <si>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</si>
  <si>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</si>
  <si>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</si>
  <si>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</si>
  <si>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</si>
  <si>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</si>
  <si>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 xml:space="preserve">ԾԱՆՈԹՈՒԹՅՈՒՆ․ նոյեմեբրի 1-ից մտիցի համարը սկսվում է 60084-ից ավարտվում  ՝ 65105  ԸՆԴԱՄԵՆԸ  5021, որից՝  </t>
  </si>
  <si>
    <t xml:space="preserve">ԱՎԱՐՏՎԱԾ՝ 86,  ՉԵՂԱՐԿՎԱԾ՝ 86  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</si>
  <si>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</si>
  <si>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</si>
  <si>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</si>
  <si>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</si>
  <si>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</si>
  <si>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</si>
  <si>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</si>
  <si>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</si>
  <si>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</si>
  <si>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</si>
  <si>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</si>
  <si>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</si>
  <si>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</si>
  <si>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</si>
  <si>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</si>
  <si>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</si>
  <si>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</si>
  <si>
    <t xml:space="preserve">ԾԱՆՈԹՈՒԹՅՈՒՆ․ մարտի 1-ից մտիցի համարը սկսվում է 8123-ից 31.03.2022թ, ավարտվում  ՝12827  ԸՆԴԱՄԵՆԸ  4704, որից՝  </t>
  </si>
  <si>
    <t>ԱՎԱՐՏՎԱԾ՝ 20 ,  ՉԵՂԱՐԿՎԱԾ՝  74</t>
  </si>
  <si>
    <t xml:space="preserve">ԾԱՆՈԹՈՒԹՅՈՒՆ․ մարտի 1-ից մտիցի համարը սկսվում է 12828-ից 30.04.2022թ, ավարտվում  ՝17130  ԸՆԴԱՄԵՆԸ  4302, որից՝  </t>
  </si>
  <si>
    <t xml:space="preserve">ԱՎԱՐՏՎԱԾ՝ 13 ,  ՉԵՂԱՐԿՎԱԾ՝  10                                     </t>
  </si>
  <si>
    <t xml:space="preserve">4302-13-10= 4279                                                  ԸՆԴԱՄԵՆԸ՝ 4279                               </t>
  </si>
  <si>
    <t xml:space="preserve">ԾԱՆՈԹՈՒԹՅՈՒՆ․ Մայիսի 1-ից մտիցի համարը սկսվում է 17131-ից ավարտվում  ՝ 21231    ԸՆԴԱՄԵՆԸ  4100, որից՝  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</si>
  <si>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913 + </t>
    </r>
    <r>
      <rPr>
        <b/>
        <i/>
        <u/>
        <sz val="10"/>
        <color theme="1"/>
        <rFont val="GHEA Grapalat"/>
        <family val="3"/>
      </rPr>
      <t xml:space="preserve">8 </t>
    </r>
    <r>
      <rPr>
        <b/>
        <i/>
        <sz val="10"/>
        <color theme="1"/>
        <rFont val="GHEA Grapalat"/>
        <family val="3"/>
      </rPr>
      <t>ՀԱՆԴԻՊՄԱՆ ՀԱՅՏ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921</t>
    </r>
    <r>
      <rPr>
        <b/>
        <sz val="10"/>
        <color theme="1"/>
        <rFont val="GHEA Grapalat"/>
        <family val="3"/>
      </rPr>
      <t xml:space="preserve">
</t>
    </r>
  </si>
  <si>
    <t>ՄՏԻՑ ՉԳՐԱՆՑՎՈՂ ՓԱՍՏԱԹՂԹԵՐ - , ԱՎԱՐՏՎԱԾ՝ 10</t>
  </si>
  <si>
    <t xml:space="preserve">ԾԱՆՈԹՈՒԹՅՈՒՆ․ հունիսի 1-ից մտիցի համարը սկսվում է 21232-ից ավարտվում  ՝ 25479    ԸՆԴԱՄԵՆԸ  4247, որից՝  </t>
  </si>
  <si>
    <t xml:space="preserve">ԱՎԱՐՏՎԱԾ-ը 23 է, սակայն 3-ը գրություններ են, որոնց մեջ առկա է «ավարտված» բառը։
</t>
  </si>
  <si>
    <t xml:space="preserve">ՄՏԻՑ ՉԳՐԱՆՑՎՈՂ ՓԱՍՏԱԹՂԹԵՐ - 95, ԱՎԱՐՏՎԱԾ՝ 20, չեղարկված 14։                                                                              ԱՎԱՐՏՎԱԾ-ը 23 է, սակայն 3-ը գրություններ են, որոնց մեջ առկա է «ավարտված» բառը։  </t>
  </si>
  <si>
    <t xml:space="preserve">ԾԱՆՈԹՈՒԹՅՈՒՆ․ Հուլիս 1-ից մտիցի համարը սկսվում է 25480-ից ավարտվում  ՝ 29789   ԸՆԴԱՄԵՆԸ  4309, որից՝  </t>
  </si>
  <si>
    <t>ՄՏԻՑ ՉԳՐԱՆՑՎՈՂ ՓԱՍՏԱԹՂԹԵՐ - 16, ԱՎԱՐՏՎԱԾ՝ 20</t>
  </si>
  <si>
    <t>4309-4273=36</t>
  </si>
  <si>
    <t xml:space="preserve">ԾԱՆՈԹՈՒԹՅՈՒՆ․ Օգոստոսի 2-ից մտիցի համարը սկսվում է 29790-ից ավարտվում  ՝ 34245   ԸՆԴԱՄԵՆԸ 4455, որից՝  </t>
  </si>
  <si>
    <t>ԱՎԱՐՏՎԱԾ՝ 18 , փորձնական՝ 2   /4455-18-2=4435</t>
  </si>
  <si>
    <t xml:space="preserve">ԾԱՆՈԹՈՒԹՅՈՒՆ․ սեպտեմբերի 1-ից մտիցի համարը սկսվում է 34246-ից ավարտվում  ՝ 38094 ԸՆԴԱՄԵՆԸ  3848, որից՝  </t>
  </si>
  <si>
    <t xml:space="preserve">ԳՐԱՎՈՐ ԴԻՄՈՒՄՆԵՐ՝  693-ից 2-ը հանդիպման հայտ  է
</t>
  </si>
  <si>
    <t>ՄՏԻՑ ՉԳՐԱՆՑՎՈՂ ՓԱՍՏԱԹՂԹԵՐ - 14, ԱՎԱՐՏՎԱԾ՝ 19              3848-3815=33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</si>
</sst>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1" xfId="0" applyFont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7" borderId="7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32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48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68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49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2.2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30.7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D8+L8+Q8+P8</f>
        <v>4782</v>
      </c>
      <c r="D8" s="347">
        <f>D9+E9+F9</f>
        <v>1010</v>
      </c>
      <c r="E8" s="348"/>
      <c r="F8" s="349"/>
      <c r="G8" s="358">
        <f>G9+H9</f>
        <v>11</v>
      </c>
      <c r="H8" s="346"/>
      <c r="I8" s="358">
        <f>I9+J9</f>
        <v>11</v>
      </c>
      <c r="J8" s="346"/>
      <c r="K8" s="96">
        <f>K9</f>
        <v>0</v>
      </c>
      <c r="L8" s="363">
        <f>L9+N9</f>
        <v>1794</v>
      </c>
      <c r="M8" s="364"/>
      <c r="N8" s="364"/>
      <c r="O8" s="365"/>
      <c r="P8" s="37">
        <f>P28</f>
        <v>1936</v>
      </c>
      <c r="Q8" s="70">
        <f t="shared" ref="Q8" si="0">SUM(Q29:Q30)</f>
        <v>42</v>
      </c>
      <c r="R8" s="353">
        <f>S31+R31</f>
        <v>1541</v>
      </c>
      <c r="S8" s="346"/>
    </row>
    <row r="9" spans="1:19" ht="18.75" customHeight="1" x14ac:dyDescent="0.3">
      <c r="A9" s="318"/>
      <c r="B9" s="320"/>
      <c r="C9" s="346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54">
        <f>L11+M11</f>
        <v>839</v>
      </c>
      <c r="M9" s="355"/>
      <c r="N9" s="356">
        <f>N27</f>
        <v>955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6</v>
      </c>
      <c r="E10" s="29">
        <v>5</v>
      </c>
      <c r="F10" s="29">
        <v>7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22</v>
      </c>
      <c r="E11" s="64"/>
      <c r="F11" s="81"/>
      <c r="G11" s="368"/>
      <c r="H11" s="369"/>
      <c r="I11" s="368"/>
      <c r="J11" s="369"/>
      <c r="K11" s="92"/>
      <c r="L11" s="28">
        <f>L27+L28</f>
        <v>816</v>
      </c>
      <c r="M11" s="18">
        <f>M27+M28</f>
        <v>23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9</v>
      </c>
      <c r="E12" s="46">
        <v>0</v>
      </c>
      <c r="F12" s="29">
        <v>2</v>
      </c>
      <c r="G12" s="368"/>
      <c r="H12" s="369"/>
      <c r="I12" s="368"/>
      <c r="J12" s="369"/>
      <c r="K12" s="92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10</v>
      </c>
      <c r="E13" s="65"/>
      <c r="F13" s="81"/>
      <c r="G13" s="368"/>
      <c r="H13" s="369"/>
      <c r="I13" s="368"/>
      <c r="J13" s="369"/>
      <c r="K13" s="92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0</v>
      </c>
      <c r="E14" s="46">
        <v>0</v>
      </c>
      <c r="F14" s="46">
        <v>0</v>
      </c>
      <c r="G14" s="368"/>
      <c r="H14" s="369"/>
      <c r="I14" s="368"/>
      <c r="J14" s="369"/>
      <c r="K14" s="92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46">
        <v>0</v>
      </c>
      <c r="G15" s="368"/>
      <c r="H15" s="369"/>
      <c r="I15" s="368"/>
      <c r="J15" s="369"/>
      <c r="K15" s="92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0</v>
      </c>
      <c r="E16" s="65"/>
      <c r="F16" s="98"/>
      <c r="G16" s="368"/>
      <c r="H16" s="369"/>
      <c r="I16" s="368"/>
      <c r="J16" s="369"/>
      <c r="K16" s="92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98"/>
      <c r="G17" s="368"/>
      <c r="H17" s="369"/>
      <c r="I17" s="368"/>
      <c r="J17" s="369"/>
      <c r="K17" s="92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33</v>
      </c>
      <c r="E18" s="65"/>
      <c r="F18" s="98"/>
      <c r="G18" s="368"/>
      <c r="H18" s="369"/>
      <c r="I18" s="368"/>
      <c r="J18" s="369"/>
      <c r="K18" s="92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80</v>
      </c>
      <c r="E19" s="65"/>
      <c r="F19" s="98"/>
      <c r="G19" s="368"/>
      <c r="H19" s="369"/>
      <c r="I19" s="368"/>
      <c r="J19" s="369"/>
      <c r="K19" s="92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368"/>
      <c r="H20" s="369"/>
      <c r="I20" s="368"/>
      <c r="J20" s="369"/>
      <c r="K20" s="92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180</v>
      </c>
      <c r="E21" s="65"/>
      <c r="F21" s="98"/>
      <c r="G21" s="368"/>
      <c r="H21" s="369"/>
      <c r="I21" s="368"/>
      <c r="J21" s="369"/>
      <c r="K21" s="92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54</v>
      </c>
      <c r="E22" s="65"/>
      <c r="F22" s="98"/>
      <c r="G22" s="368"/>
      <c r="H22" s="369"/>
      <c r="I22" s="368"/>
      <c r="J22" s="369"/>
      <c r="K22" s="92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55</v>
      </c>
      <c r="E23" s="65"/>
      <c r="F23" s="98"/>
      <c r="G23" s="368"/>
      <c r="H23" s="369"/>
      <c r="I23" s="368"/>
      <c r="J23" s="369"/>
      <c r="K23" s="92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408</v>
      </c>
      <c r="E24" s="65"/>
      <c r="F24" s="98"/>
      <c r="G24" s="368"/>
      <c r="H24" s="369"/>
      <c r="I24" s="368"/>
      <c r="J24" s="369"/>
      <c r="K24" s="92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0</v>
      </c>
      <c r="E25" s="66"/>
      <c r="F25" s="98"/>
      <c r="G25" s="368"/>
      <c r="H25" s="369"/>
      <c r="I25" s="368"/>
      <c r="J25" s="369"/>
      <c r="K25" s="92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1244</v>
      </c>
      <c r="D27" s="310"/>
      <c r="E27" s="291"/>
      <c r="F27" s="291"/>
      <c r="G27" s="291"/>
      <c r="H27" s="292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L28+M28+P28+E9+G8+Q28+D11+D13+D16</f>
        <v>2757</v>
      </c>
      <c r="D28" s="288"/>
      <c r="E28" s="289"/>
      <c r="F28" s="289"/>
      <c r="G28" s="289"/>
      <c r="H28" s="290"/>
      <c r="I28" s="97"/>
      <c r="J28" s="97"/>
      <c r="K28" s="97"/>
      <c r="L28" s="19">
        <v>708</v>
      </c>
      <c r="M28" s="33">
        <v>23</v>
      </c>
      <c r="N28" s="291"/>
      <c r="O28" s="292"/>
      <c r="P28" s="6">
        <v>1936</v>
      </c>
      <c r="Q28" s="49">
        <v>42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233</v>
      </c>
      <c r="D29" s="310"/>
      <c r="E29" s="291"/>
      <c r="F29" s="291"/>
      <c r="G29" s="291"/>
      <c r="H29" s="292"/>
      <c r="I29" s="97"/>
      <c r="J29" s="97"/>
      <c r="K29" s="97"/>
      <c r="L29" s="6">
        <v>55</v>
      </c>
      <c r="M29" s="305"/>
      <c r="N29" s="306"/>
      <c r="O29" s="307"/>
      <c r="P29" s="6">
        <v>155</v>
      </c>
      <c r="Q29" s="49">
        <v>23</v>
      </c>
      <c r="R29" s="300"/>
      <c r="S29" s="21">
        <v>216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19</v>
      </c>
      <c r="R30" s="301"/>
      <c r="S30" s="22">
        <v>134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95"/>
      <c r="J33" s="95"/>
      <c r="K33" s="95"/>
      <c r="L33" s="311" t="s">
        <v>17</v>
      </c>
      <c r="M33" s="311"/>
      <c r="N33" s="12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94"/>
      <c r="J34" s="94"/>
      <c r="K34" s="94"/>
      <c r="L34" s="390">
        <v>0</v>
      </c>
      <c r="M34" s="390"/>
      <c r="N34" s="5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94"/>
      <c r="J35" s="94"/>
      <c r="K35" s="94"/>
      <c r="L35" s="390">
        <v>0</v>
      </c>
      <c r="M35" s="390"/>
      <c r="N35" s="5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93"/>
      <c r="J36" s="93"/>
      <c r="K36" s="93"/>
      <c r="L36" s="386">
        <v>0</v>
      </c>
      <c r="M36" s="386"/>
      <c r="N36" s="11">
        <v>0</v>
      </c>
      <c r="O36" s="380"/>
      <c r="P36" s="381"/>
      <c r="Q36" s="381"/>
      <c r="R36" s="381"/>
      <c r="S36" s="382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281" t="s">
        <v>80</v>
      </c>
      <c r="C42" s="281"/>
      <c r="D42" s="281"/>
      <c r="E42" s="281"/>
      <c r="F42" s="281"/>
      <c r="G42" s="281"/>
      <c r="H42" s="281"/>
      <c r="I42" s="281"/>
      <c r="J42" s="281"/>
      <c r="K42" s="281"/>
      <c r="L42" s="281"/>
    </row>
  </sheetData>
  <mergeCells count="76">
    <mergeCell ref="I6:J6"/>
    <mergeCell ref="K6:K7"/>
    <mergeCell ref="I8:J8"/>
    <mergeCell ref="I10:J25"/>
    <mergeCell ref="A22:C22"/>
    <mergeCell ref="A23:C23"/>
    <mergeCell ref="O33:S36"/>
    <mergeCell ref="B36:H36"/>
    <mergeCell ref="L36:M36"/>
    <mergeCell ref="B34:H34"/>
    <mergeCell ref="L34:M34"/>
    <mergeCell ref="B35:H35"/>
    <mergeCell ref="L35:M35"/>
    <mergeCell ref="A33:H33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7" workbookViewId="0">
      <selection activeCell="G48" sqref="G4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2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77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48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9.2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5976</v>
      </c>
      <c r="D8" s="347">
        <f>D9+E9+F9</f>
        <v>1701</v>
      </c>
      <c r="E8" s="348"/>
      <c r="F8" s="349"/>
      <c r="G8" s="358">
        <f>G9+H9</f>
        <v>46</v>
      </c>
      <c r="H8" s="346"/>
      <c r="I8" s="358">
        <f>I9+J9</f>
        <v>1</v>
      </c>
      <c r="J8" s="346"/>
      <c r="K8" s="236">
        <f>K9</f>
        <v>4</v>
      </c>
      <c r="L8" s="363">
        <f>L9+N9</f>
        <v>1779</v>
      </c>
      <c r="M8" s="364"/>
      <c r="N8" s="364"/>
      <c r="O8" s="365"/>
      <c r="P8" s="234">
        <f>P28</f>
        <v>2459</v>
      </c>
      <c r="Q8" s="222">
        <f>Q28</f>
        <v>37</v>
      </c>
      <c r="R8" s="353">
        <f>S31+R31</f>
        <v>1595</v>
      </c>
      <c r="S8" s="346"/>
    </row>
    <row r="9" spans="1:19" ht="18.75" customHeight="1" x14ac:dyDescent="0.3">
      <c r="A9" s="318"/>
      <c r="B9" s="320"/>
      <c r="C9" s="346"/>
      <c r="D9" s="28">
        <f>SUM(D10:D25)</f>
        <v>1661</v>
      </c>
      <c r="E9" s="18">
        <f>E10+E12+E14+E15</f>
        <v>11</v>
      </c>
      <c r="F9" s="18">
        <f>F10+F12+F14+F15</f>
        <v>29</v>
      </c>
      <c r="G9" s="4">
        <v>16</v>
      </c>
      <c r="H9" s="20">
        <v>30</v>
      </c>
      <c r="I9" s="4">
        <v>1</v>
      </c>
      <c r="J9" s="20">
        <v>0</v>
      </c>
      <c r="K9" s="88">
        <v>4</v>
      </c>
      <c r="L9" s="354">
        <f>L11+M11</f>
        <v>771</v>
      </c>
      <c r="M9" s="355"/>
      <c r="N9" s="356">
        <f>N27</f>
        <v>1008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35</v>
      </c>
      <c r="E10" s="29">
        <v>11</v>
      </c>
      <c r="F10" s="29">
        <v>29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57</v>
      </c>
      <c r="E11" s="64"/>
      <c r="F11" s="81"/>
      <c r="G11" s="368"/>
      <c r="H11" s="369"/>
      <c r="I11" s="368"/>
      <c r="J11" s="369"/>
      <c r="K11" s="228"/>
      <c r="L11" s="28">
        <f>L27+L28</f>
        <v>731</v>
      </c>
      <c r="M11" s="18">
        <f>M27+M28</f>
        <v>40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1</v>
      </c>
      <c r="E12" s="46">
        <v>0</v>
      </c>
      <c r="F12" s="29">
        <v>0</v>
      </c>
      <c r="G12" s="368"/>
      <c r="H12" s="369"/>
      <c r="I12" s="368"/>
      <c r="J12" s="369"/>
      <c r="K12" s="228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2</v>
      </c>
      <c r="E13" s="65"/>
      <c r="F13" s="81"/>
      <c r="G13" s="368"/>
      <c r="H13" s="369"/>
      <c r="I13" s="368"/>
      <c r="J13" s="369"/>
      <c r="K13" s="228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4</v>
      </c>
      <c r="E14" s="46">
        <v>0</v>
      </c>
      <c r="F14" s="29">
        <v>0</v>
      </c>
      <c r="G14" s="368"/>
      <c r="H14" s="369"/>
      <c r="I14" s="368"/>
      <c r="J14" s="369"/>
      <c r="K14" s="228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228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4</v>
      </c>
      <c r="E16" s="65"/>
      <c r="F16" s="224"/>
      <c r="G16" s="368"/>
      <c r="H16" s="369"/>
      <c r="I16" s="368"/>
      <c r="J16" s="369"/>
      <c r="K16" s="228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224"/>
      <c r="G17" s="368"/>
      <c r="H17" s="369"/>
      <c r="I17" s="368"/>
      <c r="J17" s="369"/>
      <c r="K17" s="228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21</v>
      </c>
      <c r="E18" s="65"/>
      <c r="F18" s="224"/>
      <c r="G18" s="368"/>
      <c r="H18" s="369"/>
      <c r="I18" s="368"/>
      <c r="J18" s="369"/>
      <c r="K18" s="228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26</v>
      </c>
      <c r="E19" s="65"/>
      <c r="F19" s="224"/>
      <c r="G19" s="368"/>
      <c r="H19" s="369"/>
      <c r="I19" s="368"/>
      <c r="J19" s="369"/>
      <c r="K19" s="228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25" t="s">
        <v>31</v>
      </c>
      <c r="B20" s="226"/>
      <c r="C20" s="227"/>
      <c r="D20" s="46">
        <v>327</v>
      </c>
      <c r="E20" s="65"/>
      <c r="F20" s="224"/>
      <c r="G20" s="368"/>
      <c r="H20" s="369"/>
      <c r="I20" s="368"/>
      <c r="J20" s="369"/>
      <c r="K20" s="228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435</v>
      </c>
      <c r="E21" s="65"/>
      <c r="F21" s="224"/>
      <c r="G21" s="368"/>
      <c r="H21" s="369"/>
      <c r="I21" s="368"/>
      <c r="J21" s="369"/>
      <c r="K21" s="228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178</v>
      </c>
      <c r="E22" s="65"/>
      <c r="F22" s="224"/>
      <c r="G22" s="368"/>
      <c r="H22" s="369"/>
      <c r="I22" s="368"/>
      <c r="J22" s="369"/>
      <c r="K22" s="228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76</v>
      </c>
      <c r="E23" s="65"/>
      <c r="F23" s="224"/>
      <c r="G23" s="368"/>
      <c r="H23" s="369"/>
      <c r="I23" s="368"/>
      <c r="J23" s="369"/>
      <c r="K23" s="228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485</v>
      </c>
      <c r="E24" s="65"/>
      <c r="F24" s="224"/>
      <c r="G24" s="368"/>
      <c r="H24" s="369"/>
      <c r="I24" s="368"/>
      <c r="J24" s="369"/>
      <c r="K24" s="228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10</v>
      </c>
      <c r="E25" s="66"/>
      <c r="F25" s="224"/>
      <c r="G25" s="368"/>
      <c r="H25" s="369"/>
      <c r="I25" s="368"/>
      <c r="J25" s="369"/>
      <c r="K25" s="228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1409</v>
      </c>
      <c r="D27" s="310"/>
      <c r="E27" s="291"/>
      <c r="F27" s="291"/>
      <c r="G27" s="291"/>
      <c r="H27" s="292"/>
      <c r="I27" s="237"/>
      <c r="J27" s="237"/>
      <c r="K27" s="237"/>
      <c r="L27" s="19">
        <v>163</v>
      </c>
      <c r="M27" s="33">
        <v>5</v>
      </c>
      <c r="N27" s="4">
        <v>1008</v>
      </c>
      <c r="O27" s="20">
        <v>233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3182</v>
      </c>
      <c r="D28" s="288"/>
      <c r="E28" s="289"/>
      <c r="F28" s="289"/>
      <c r="G28" s="289"/>
      <c r="H28" s="290"/>
      <c r="I28" s="237"/>
      <c r="J28" s="237"/>
      <c r="K28" s="237"/>
      <c r="L28" s="19">
        <v>568</v>
      </c>
      <c r="M28" s="33">
        <v>35</v>
      </c>
      <c r="N28" s="291"/>
      <c r="O28" s="292"/>
      <c r="P28" s="6">
        <v>2459</v>
      </c>
      <c r="Q28" s="49">
        <v>37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263</v>
      </c>
      <c r="D29" s="310"/>
      <c r="E29" s="291"/>
      <c r="F29" s="291"/>
      <c r="G29" s="291"/>
      <c r="H29" s="292"/>
      <c r="I29" s="237"/>
      <c r="J29" s="237"/>
      <c r="K29" s="237"/>
      <c r="L29" s="6">
        <v>43</v>
      </c>
      <c r="M29" s="305"/>
      <c r="N29" s="306"/>
      <c r="O29" s="307"/>
      <c r="P29" s="6">
        <v>205</v>
      </c>
      <c r="Q29" s="49">
        <v>15</v>
      </c>
      <c r="R29" s="300"/>
      <c r="S29" s="21">
        <v>218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22</v>
      </c>
      <c r="R30" s="301"/>
      <c r="S30" s="22">
        <v>133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1244</v>
      </c>
      <c r="S31" s="40">
        <f>S29+S30</f>
        <v>351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33"/>
      <c r="J33" s="233"/>
      <c r="K33" s="233"/>
      <c r="L33" s="311" t="s">
        <v>17</v>
      </c>
      <c r="M33" s="311"/>
      <c r="N33" s="238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31"/>
      <c r="J34" s="231"/>
      <c r="K34" s="231"/>
      <c r="L34" s="390">
        <v>0</v>
      </c>
      <c r="M34" s="390"/>
      <c r="N34" s="232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31"/>
      <c r="J35" s="231"/>
      <c r="K35" s="231"/>
      <c r="L35" s="390">
        <v>0</v>
      </c>
      <c r="M35" s="390"/>
      <c r="N35" s="232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29"/>
      <c r="J36" s="229"/>
      <c r="K36" s="229"/>
      <c r="L36" s="386">
        <v>0</v>
      </c>
      <c r="M36" s="386"/>
      <c r="N36" s="230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</sheetData>
  <mergeCells count="73"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G8:H8"/>
    <mergeCell ref="I8:J8"/>
    <mergeCell ref="L8:O8"/>
    <mergeCell ref="L9:M9"/>
    <mergeCell ref="N9:O9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C8:C9"/>
    <mergeCell ref="A10:C10"/>
    <mergeCell ref="A11:C11"/>
    <mergeCell ref="A12:C12"/>
    <mergeCell ref="D8:F8"/>
    <mergeCell ref="A5:B9"/>
    <mergeCell ref="C5:C7"/>
    <mergeCell ref="A27:B27"/>
    <mergeCell ref="A29:B29"/>
    <mergeCell ref="A28:B28"/>
    <mergeCell ref="A23:C23"/>
    <mergeCell ref="A30:B30"/>
    <mergeCell ref="A26:C26"/>
    <mergeCell ref="Q9:Q25"/>
    <mergeCell ref="R9:R25"/>
    <mergeCell ref="N10:N25"/>
    <mergeCell ref="R8:S8"/>
    <mergeCell ref="S9:S25"/>
    <mergeCell ref="P9:P25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78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48.75" customHeight="1" x14ac:dyDescent="0.3">
      <c r="A6" s="318"/>
      <c r="B6" s="319"/>
      <c r="C6" s="322"/>
      <c r="D6" s="350" t="s">
        <v>4</v>
      </c>
      <c r="E6" s="351"/>
      <c r="F6" s="352"/>
      <c r="G6" s="423" t="s">
        <v>21</v>
      </c>
      <c r="H6" s="424"/>
      <c r="I6" s="423" t="s">
        <v>53</v>
      </c>
      <c r="J6" s="424"/>
      <c r="K6" s="425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9.2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26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0</v>
      </c>
      <c r="D8" s="347">
        <f>D9+E9+F9</f>
        <v>0</v>
      </c>
      <c r="E8" s="348"/>
      <c r="F8" s="349"/>
      <c r="G8" s="358">
        <f>G9+H9</f>
        <v>0</v>
      </c>
      <c r="H8" s="346"/>
      <c r="I8" s="358">
        <f>I9+J9</f>
        <v>0</v>
      </c>
      <c r="J8" s="346"/>
      <c r="K8" s="236">
        <f>K9</f>
        <v>0</v>
      </c>
      <c r="L8" s="363">
        <f>L9+N9</f>
        <v>0</v>
      </c>
      <c r="M8" s="364"/>
      <c r="N8" s="364"/>
      <c r="O8" s="365"/>
      <c r="P8" s="234">
        <f>P28</f>
        <v>0</v>
      </c>
      <c r="Q8" s="222">
        <f t="shared" ref="Q8" si="0">SUM(Q29:Q30)</f>
        <v>0</v>
      </c>
      <c r="R8" s="353">
        <f>S31+R31</f>
        <v>0</v>
      </c>
      <c r="S8" s="346"/>
    </row>
    <row r="9" spans="1:19" ht="18.75" customHeight="1" x14ac:dyDescent="0.3">
      <c r="A9" s="318"/>
      <c r="B9" s="320"/>
      <c r="C9" s="346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54">
        <f>L11+M11</f>
        <v>0</v>
      </c>
      <c r="M9" s="355"/>
      <c r="N9" s="356">
        <f>N27</f>
        <v>0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/>
      <c r="E10" s="29"/>
      <c r="F10" s="29"/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/>
      <c r="E11" s="64"/>
      <c r="F11" s="81"/>
      <c r="G11" s="368"/>
      <c r="H11" s="369"/>
      <c r="I11" s="368"/>
      <c r="J11" s="369"/>
      <c r="K11" s="228"/>
      <c r="L11" s="28">
        <f>L27+L28</f>
        <v>0</v>
      </c>
      <c r="M11" s="18">
        <f>M27+M28</f>
        <v>0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/>
      <c r="E12" s="46"/>
      <c r="F12" s="29"/>
      <c r="G12" s="368"/>
      <c r="H12" s="369"/>
      <c r="I12" s="368"/>
      <c r="J12" s="369"/>
      <c r="K12" s="228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/>
      <c r="E13" s="65"/>
      <c r="F13" s="81"/>
      <c r="G13" s="368"/>
      <c r="H13" s="369"/>
      <c r="I13" s="368"/>
      <c r="J13" s="369"/>
      <c r="K13" s="228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/>
      <c r="E14" s="46"/>
      <c r="F14" s="29"/>
      <c r="G14" s="368"/>
      <c r="H14" s="369"/>
      <c r="I14" s="368"/>
      <c r="J14" s="369"/>
      <c r="K14" s="228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/>
      <c r="E15" s="46"/>
      <c r="F15" s="29"/>
      <c r="G15" s="368"/>
      <c r="H15" s="369"/>
      <c r="I15" s="368"/>
      <c r="J15" s="369"/>
      <c r="K15" s="228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/>
      <c r="E16" s="65"/>
      <c r="F16" s="224"/>
      <c r="G16" s="368"/>
      <c r="H16" s="369"/>
      <c r="I16" s="368"/>
      <c r="J16" s="369"/>
      <c r="K16" s="228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/>
      <c r="E17" s="65"/>
      <c r="F17" s="224"/>
      <c r="G17" s="368"/>
      <c r="H17" s="369"/>
      <c r="I17" s="368"/>
      <c r="J17" s="369"/>
      <c r="K17" s="228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/>
      <c r="E18" s="65"/>
      <c r="F18" s="224"/>
      <c r="G18" s="368"/>
      <c r="H18" s="369"/>
      <c r="I18" s="368"/>
      <c r="J18" s="369"/>
      <c r="K18" s="228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/>
      <c r="E19" s="65"/>
      <c r="F19" s="224"/>
      <c r="G19" s="368"/>
      <c r="H19" s="369"/>
      <c r="I19" s="368"/>
      <c r="J19" s="369"/>
      <c r="K19" s="228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368"/>
      <c r="H20" s="369"/>
      <c r="I20" s="368"/>
      <c r="J20" s="369"/>
      <c r="K20" s="228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/>
      <c r="E21" s="65"/>
      <c r="F21" s="224"/>
      <c r="G21" s="368"/>
      <c r="H21" s="369"/>
      <c r="I21" s="368"/>
      <c r="J21" s="369"/>
      <c r="K21" s="228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/>
      <c r="E22" s="65"/>
      <c r="F22" s="224"/>
      <c r="G22" s="368"/>
      <c r="H22" s="369"/>
      <c r="I22" s="368"/>
      <c r="J22" s="369"/>
      <c r="K22" s="228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/>
      <c r="E23" s="65"/>
      <c r="F23" s="224"/>
      <c r="G23" s="368"/>
      <c r="H23" s="369"/>
      <c r="I23" s="368"/>
      <c r="J23" s="369"/>
      <c r="K23" s="228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/>
      <c r="E24" s="65"/>
      <c r="F24" s="224"/>
      <c r="G24" s="368"/>
      <c r="H24" s="369"/>
      <c r="I24" s="368"/>
      <c r="J24" s="369"/>
      <c r="K24" s="228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/>
      <c r="E25" s="66"/>
      <c r="F25" s="224"/>
      <c r="G25" s="368"/>
      <c r="H25" s="369"/>
      <c r="I25" s="368"/>
      <c r="J25" s="369"/>
      <c r="K25" s="228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0</v>
      </c>
      <c r="D27" s="310"/>
      <c r="E27" s="291"/>
      <c r="F27" s="291"/>
      <c r="G27" s="291"/>
      <c r="H27" s="292"/>
      <c r="I27" s="237"/>
      <c r="J27" s="237"/>
      <c r="K27" s="237"/>
      <c r="L27" s="19"/>
      <c r="M27" s="33"/>
      <c r="N27" s="4"/>
      <c r="O27" s="20"/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0</v>
      </c>
      <c r="D28" s="288"/>
      <c r="E28" s="289"/>
      <c r="F28" s="289"/>
      <c r="G28" s="289"/>
      <c r="H28" s="290"/>
      <c r="I28" s="237"/>
      <c r="J28" s="237"/>
      <c r="K28" s="237"/>
      <c r="L28" s="19"/>
      <c r="M28" s="33"/>
      <c r="N28" s="291"/>
      <c r="O28" s="292"/>
      <c r="P28" s="6"/>
      <c r="Q28" s="49"/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0</v>
      </c>
      <c r="D29" s="310"/>
      <c r="E29" s="291"/>
      <c r="F29" s="291"/>
      <c r="G29" s="291"/>
      <c r="H29" s="292"/>
      <c r="I29" s="237"/>
      <c r="J29" s="237"/>
      <c r="K29" s="237"/>
      <c r="L29" s="6"/>
      <c r="M29" s="305"/>
      <c r="N29" s="306"/>
      <c r="O29" s="307"/>
      <c r="P29" s="6"/>
      <c r="Q29" s="49"/>
      <c r="R29" s="300"/>
      <c r="S29" s="21"/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/>
      <c r="R30" s="301"/>
      <c r="S30" s="22"/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33"/>
      <c r="J33" s="233"/>
      <c r="K33" s="233"/>
      <c r="L33" s="311" t="s">
        <v>17</v>
      </c>
      <c r="M33" s="311"/>
      <c r="N33" s="238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31"/>
      <c r="J34" s="231"/>
      <c r="K34" s="231"/>
      <c r="L34" s="390"/>
      <c r="M34" s="390"/>
      <c r="N34" s="266"/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31"/>
      <c r="J35" s="231"/>
      <c r="K35" s="231"/>
      <c r="L35" s="390"/>
      <c r="M35" s="390"/>
      <c r="N35" s="266"/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29"/>
      <c r="J36" s="229"/>
      <c r="K36" s="229"/>
      <c r="L36" s="386"/>
      <c r="M36" s="386"/>
      <c r="N36" s="265"/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281" t="s">
        <v>64</v>
      </c>
      <c r="C41" s="281"/>
      <c r="D41" s="281"/>
      <c r="E41" s="281"/>
      <c r="F41" s="281"/>
      <c r="G41" s="281"/>
      <c r="H41" s="281"/>
      <c r="I41" s="281"/>
      <c r="J41" s="281"/>
      <c r="K41" s="281"/>
      <c r="L41" s="281"/>
    </row>
    <row r="42" spans="1:19" x14ac:dyDescent="0.3">
      <c r="B42" s="427" t="s">
        <v>65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9"/>
    </row>
  </sheetData>
  <mergeCells count="75">
    <mergeCell ref="B41:L41"/>
    <mergeCell ref="B42:L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C5:C7"/>
    <mergeCell ref="P6:P7"/>
    <mergeCell ref="G8:H8"/>
    <mergeCell ref="I8:J8"/>
    <mergeCell ref="L8:O8"/>
    <mergeCell ref="D8:F8"/>
    <mergeCell ref="C8:C9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A10:C10"/>
    <mergeCell ref="A11:C11"/>
    <mergeCell ref="A13:C13"/>
    <mergeCell ref="A14:C14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79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0</v>
      </c>
      <c r="D8" s="347">
        <f>D9+E9+F9</f>
        <v>0</v>
      </c>
      <c r="E8" s="348"/>
      <c r="F8" s="349"/>
      <c r="G8" s="358">
        <f>G9+H9</f>
        <v>0</v>
      </c>
      <c r="H8" s="346"/>
      <c r="I8" s="358">
        <f>I9+J9</f>
        <v>0</v>
      </c>
      <c r="J8" s="346"/>
      <c r="K8" s="236">
        <f>K9</f>
        <v>0</v>
      </c>
      <c r="L8" s="363">
        <f>L9+N9</f>
        <v>0</v>
      </c>
      <c r="M8" s="364"/>
      <c r="N8" s="364"/>
      <c r="O8" s="365"/>
      <c r="P8" s="234">
        <f>P28</f>
        <v>0</v>
      </c>
      <c r="Q8" s="222">
        <f t="shared" ref="Q8" si="0">SUM(Q29:Q30)</f>
        <v>0</v>
      </c>
      <c r="R8" s="353">
        <f>S31+R31</f>
        <v>0</v>
      </c>
      <c r="S8" s="346"/>
    </row>
    <row r="9" spans="1:19" ht="18.75" customHeight="1" x14ac:dyDescent="0.3">
      <c r="A9" s="318"/>
      <c r="B9" s="320"/>
      <c r="C9" s="346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54">
        <f>L11+M11</f>
        <v>0</v>
      </c>
      <c r="M9" s="355"/>
      <c r="N9" s="356">
        <f>N27</f>
        <v>0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/>
      <c r="E10" s="29"/>
      <c r="F10" s="29"/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/>
      <c r="E11" s="64"/>
      <c r="F11" s="81"/>
      <c r="G11" s="368"/>
      <c r="H11" s="369"/>
      <c r="I11" s="368"/>
      <c r="J11" s="369"/>
      <c r="K11" s="228"/>
      <c r="L11" s="28">
        <f>L27+L28</f>
        <v>0</v>
      </c>
      <c r="M11" s="18">
        <f>M27+M28</f>
        <v>0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/>
      <c r="E12" s="46"/>
      <c r="F12" s="29"/>
      <c r="G12" s="368"/>
      <c r="H12" s="369"/>
      <c r="I12" s="368"/>
      <c r="J12" s="369"/>
      <c r="K12" s="228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/>
      <c r="E13" s="65"/>
      <c r="F13" s="81"/>
      <c r="G13" s="368"/>
      <c r="H13" s="369"/>
      <c r="I13" s="368"/>
      <c r="J13" s="369"/>
      <c r="K13" s="228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/>
      <c r="E14" s="46"/>
      <c r="F14" s="29"/>
      <c r="G14" s="368"/>
      <c r="H14" s="369"/>
      <c r="I14" s="368"/>
      <c r="J14" s="369"/>
      <c r="K14" s="228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/>
      <c r="E15" s="46"/>
      <c r="F15" s="29"/>
      <c r="G15" s="368"/>
      <c r="H15" s="369"/>
      <c r="I15" s="368"/>
      <c r="J15" s="369"/>
      <c r="K15" s="228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/>
      <c r="E16" s="65"/>
      <c r="F16" s="224"/>
      <c r="G16" s="368"/>
      <c r="H16" s="369"/>
      <c r="I16" s="368"/>
      <c r="J16" s="369"/>
      <c r="K16" s="228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/>
      <c r="E17" s="65"/>
      <c r="F17" s="224"/>
      <c r="G17" s="368"/>
      <c r="H17" s="369"/>
      <c r="I17" s="368"/>
      <c r="J17" s="369"/>
      <c r="K17" s="228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/>
      <c r="E18" s="65"/>
      <c r="F18" s="224"/>
      <c r="G18" s="368"/>
      <c r="H18" s="369"/>
      <c r="I18" s="368"/>
      <c r="J18" s="369"/>
      <c r="K18" s="228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/>
      <c r="E19" s="65"/>
      <c r="F19" s="224"/>
      <c r="G19" s="368"/>
      <c r="H19" s="369"/>
      <c r="I19" s="368"/>
      <c r="J19" s="369"/>
      <c r="K19" s="228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368"/>
      <c r="H20" s="369"/>
      <c r="I20" s="368"/>
      <c r="J20" s="369"/>
      <c r="K20" s="228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/>
      <c r="E21" s="65"/>
      <c r="F21" s="224"/>
      <c r="G21" s="368"/>
      <c r="H21" s="369"/>
      <c r="I21" s="368"/>
      <c r="J21" s="369"/>
      <c r="K21" s="228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/>
      <c r="E22" s="65"/>
      <c r="F22" s="224"/>
      <c r="G22" s="368"/>
      <c r="H22" s="369"/>
      <c r="I22" s="368"/>
      <c r="J22" s="369"/>
      <c r="K22" s="228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/>
      <c r="E23" s="65"/>
      <c r="F23" s="224"/>
      <c r="G23" s="368"/>
      <c r="H23" s="369"/>
      <c r="I23" s="368"/>
      <c r="J23" s="369"/>
      <c r="K23" s="228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/>
      <c r="E24" s="65"/>
      <c r="F24" s="224"/>
      <c r="G24" s="368"/>
      <c r="H24" s="369"/>
      <c r="I24" s="368"/>
      <c r="J24" s="369"/>
      <c r="K24" s="228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/>
      <c r="E25" s="66"/>
      <c r="F25" s="224"/>
      <c r="G25" s="368"/>
      <c r="H25" s="369"/>
      <c r="I25" s="368"/>
      <c r="J25" s="369"/>
      <c r="K25" s="228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0</v>
      </c>
      <c r="D27" s="310"/>
      <c r="E27" s="291"/>
      <c r="F27" s="291"/>
      <c r="G27" s="291"/>
      <c r="H27" s="292"/>
      <c r="I27" s="237"/>
      <c r="J27" s="237"/>
      <c r="K27" s="237"/>
      <c r="L27" s="19"/>
      <c r="M27" s="33"/>
      <c r="N27" s="4"/>
      <c r="O27" s="20"/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0</v>
      </c>
      <c r="D28" s="288"/>
      <c r="E28" s="289"/>
      <c r="F28" s="289"/>
      <c r="G28" s="289"/>
      <c r="H28" s="290"/>
      <c r="I28" s="237"/>
      <c r="J28" s="237"/>
      <c r="K28" s="237"/>
      <c r="L28" s="19"/>
      <c r="M28" s="33"/>
      <c r="N28" s="291"/>
      <c r="O28" s="292"/>
      <c r="P28" s="6"/>
      <c r="Q28" s="49"/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0</v>
      </c>
      <c r="D29" s="310"/>
      <c r="E29" s="291"/>
      <c r="F29" s="291"/>
      <c r="G29" s="291"/>
      <c r="H29" s="292"/>
      <c r="I29" s="237"/>
      <c r="J29" s="237"/>
      <c r="K29" s="237"/>
      <c r="L29" s="6"/>
      <c r="M29" s="305"/>
      <c r="N29" s="306"/>
      <c r="O29" s="307"/>
      <c r="P29" s="6"/>
      <c r="Q29" s="49"/>
      <c r="R29" s="300"/>
      <c r="S29" s="21"/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/>
      <c r="R30" s="301"/>
      <c r="S30" s="22"/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33"/>
      <c r="J33" s="233"/>
      <c r="K33" s="233"/>
      <c r="L33" s="311" t="s">
        <v>17</v>
      </c>
      <c r="M33" s="311"/>
      <c r="N33" s="238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31"/>
      <c r="J34" s="231"/>
      <c r="K34" s="231"/>
      <c r="L34" s="390"/>
      <c r="M34" s="390"/>
      <c r="N34" s="232"/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31"/>
      <c r="J35" s="231"/>
      <c r="K35" s="231"/>
      <c r="L35" s="390"/>
      <c r="M35" s="390"/>
      <c r="N35" s="232"/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29"/>
      <c r="J36" s="229"/>
      <c r="K36" s="229"/>
      <c r="L36" s="386"/>
      <c r="M36" s="386"/>
      <c r="N36" s="230"/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81" t="s">
        <v>66</v>
      </c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R40" s="8"/>
      <c r="S40" s="24"/>
    </row>
    <row r="41" spans="1:19" x14ac:dyDescent="0.3">
      <c r="B41" s="427" t="s">
        <v>67</v>
      </c>
      <c r="C41" s="428"/>
      <c r="D41" s="428"/>
      <c r="E41" s="428"/>
      <c r="F41" s="428"/>
      <c r="G41" s="428"/>
      <c r="H41" s="428"/>
      <c r="I41" s="428"/>
      <c r="J41" s="428"/>
      <c r="K41" s="428"/>
      <c r="L41" s="429"/>
    </row>
  </sheetData>
  <mergeCells count="75"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C8:C9"/>
    <mergeCell ref="D8:F8"/>
    <mergeCell ref="G8:H8"/>
    <mergeCell ref="I8:J8"/>
    <mergeCell ref="L8:O8"/>
    <mergeCell ref="L9:M9"/>
    <mergeCell ref="N9:O9"/>
    <mergeCell ref="N10:N25"/>
    <mergeCell ref="P9:P25"/>
    <mergeCell ref="Q9:Q25"/>
    <mergeCell ref="R8:S8"/>
    <mergeCell ref="R9:R25"/>
    <mergeCell ref="S9:S25"/>
    <mergeCell ref="O10:O25"/>
    <mergeCell ref="A17:C17"/>
    <mergeCell ref="A18:C18"/>
    <mergeCell ref="A19:C19"/>
    <mergeCell ref="A29:B29"/>
    <mergeCell ref="A26:C26"/>
    <mergeCell ref="A27:B27"/>
    <mergeCell ref="A28:B28"/>
    <mergeCell ref="A21:C21"/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4"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57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'Մ-01'!C8:C9+'Մ-02'!C8:C9+'Մ-03'!C8:C9</f>
        <v>16762</v>
      </c>
      <c r="D8" s="347">
        <f>D9+E9+F9</f>
        <v>4014</v>
      </c>
      <c r="E8" s="348"/>
      <c r="F8" s="349"/>
      <c r="G8" s="358">
        <f>G9+H9</f>
        <v>92</v>
      </c>
      <c r="H8" s="346"/>
      <c r="I8" s="358">
        <f>I9+J9</f>
        <v>23</v>
      </c>
      <c r="J8" s="346"/>
      <c r="K8" s="136">
        <f>K9</f>
        <v>4</v>
      </c>
      <c r="L8" s="363">
        <f>L9+N9</f>
        <v>5586</v>
      </c>
      <c r="M8" s="364"/>
      <c r="N8" s="364"/>
      <c r="O8" s="365"/>
      <c r="P8" s="135">
        <f>P28</f>
        <v>7015</v>
      </c>
      <c r="Q8" s="134">
        <f t="shared" ref="Q8" si="0">SUM(Q29:Q30)</f>
        <v>147</v>
      </c>
      <c r="R8" s="353">
        <f>S31+R31</f>
        <v>5360</v>
      </c>
      <c r="S8" s="346"/>
    </row>
    <row r="9" spans="1:19" ht="18.75" customHeight="1" x14ac:dyDescent="0.3">
      <c r="A9" s="318"/>
      <c r="B9" s="320"/>
      <c r="C9" s="346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54">
        <f>L11+M11</f>
        <v>3170</v>
      </c>
      <c r="M9" s="355"/>
      <c r="N9" s="356">
        <f>N27</f>
        <v>2416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2">
        <f>'Մ-01'!D11+'Մ-02'!D11+'Մ-03'!D11</f>
        <v>108</v>
      </c>
      <c r="E11" s="64"/>
      <c r="F11" s="81"/>
      <c r="G11" s="368"/>
      <c r="H11" s="369"/>
      <c r="I11" s="368"/>
      <c r="J11" s="369"/>
      <c r="K11" s="143"/>
      <c r="L11" s="28">
        <f>L27+L28</f>
        <v>3056</v>
      </c>
      <c r="M11" s="18">
        <f>M27+M28</f>
        <v>114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368"/>
      <c r="H12" s="369"/>
      <c r="I12" s="368"/>
      <c r="J12" s="369"/>
      <c r="K12" s="143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2">
        <f>'Մ-01'!D13+'Մ-02'!D13+'Մ-03'!D13</f>
        <v>20</v>
      </c>
      <c r="E13" s="65"/>
      <c r="F13" s="81"/>
      <c r="G13" s="368"/>
      <c r="H13" s="369"/>
      <c r="I13" s="368"/>
      <c r="J13" s="369"/>
      <c r="K13" s="143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368"/>
      <c r="H14" s="369"/>
      <c r="I14" s="368"/>
      <c r="J14" s="369"/>
      <c r="K14" s="143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368"/>
      <c r="H15" s="369"/>
      <c r="I15" s="368"/>
      <c r="J15" s="369"/>
      <c r="K15" s="143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2">
        <f>'Մ-01'!D16+'Մ-02'!D16+'Մ-03'!D16</f>
        <v>3</v>
      </c>
      <c r="E16" s="65"/>
      <c r="F16" s="137"/>
      <c r="G16" s="368"/>
      <c r="H16" s="369"/>
      <c r="I16" s="368"/>
      <c r="J16" s="369"/>
      <c r="K16" s="143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2">
        <f>'Մ-01'!D17+'Մ-02'!D17+'Մ-03'!D17</f>
        <v>0</v>
      </c>
      <c r="E17" s="65"/>
      <c r="F17" s="137"/>
      <c r="G17" s="368"/>
      <c r="H17" s="369"/>
      <c r="I17" s="368"/>
      <c r="J17" s="369"/>
      <c r="K17" s="143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2">
        <f>'Մ-01'!D18+'Մ-02'!D18+'Մ-03'!D18</f>
        <v>98</v>
      </c>
      <c r="E18" s="65"/>
      <c r="F18" s="137"/>
      <c r="G18" s="368"/>
      <c r="H18" s="369"/>
      <c r="I18" s="368"/>
      <c r="J18" s="369"/>
      <c r="K18" s="143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2">
        <f>'Մ-01'!D19+'Մ-02'!D19+'Մ-03'!D19</f>
        <v>250</v>
      </c>
      <c r="E19" s="65"/>
      <c r="F19" s="137"/>
      <c r="G19" s="368"/>
      <c r="H19" s="369"/>
      <c r="I19" s="368"/>
      <c r="J19" s="369"/>
      <c r="K19" s="143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368"/>
      <c r="H20" s="369"/>
      <c r="I20" s="368"/>
      <c r="J20" s="369"/>
      <c r="K20" s="143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42">
        <f>'Մ-01'!D21+'Մ-02'!D21+'Մ-03'!D21</f>
        <v>1123</v>
      </c>
      <c r="E21" s="65"/>
      <c r="F21" s="137"/>
      <c r="G21" s="368"/>
      <c r="H21" s="369"/>
      <c r="I21" s="368"/>
      <c r="J21" s="369"/>
      <c r="K21" s="143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42">
        <f>'Մ-01'!D22+'Մ-02'!D22+'Մ-03'!D22</f>
        <v>218</v>
      </c>
      <c r="E22" s="65"/>
      <c r="F22" s="137"/>
      <c r="G22" s="368"/>
      <c r="H22" s="369"/>
      <c r="I22" s="368"/>
      <c r="J22" s="369"/>
      <c r="K22" s="143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42">
        <f>'Մ-01'!D23+'Մ-02'!D23+'Մ-03'!D23</f>
        <v>232</v>
      </c>
      <c r="E23" s="65"/>
      <c r="F23" s="137"/>
      <c r="G23" s="368"/>
      <c r="H23" s="369"/>
      <c r="I23" s="368"/>
      <c r="J23" s="369"/>
      <c r="K23" s="143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42">
        <f>'Մ-01'!D24+'Մ-02'!D24+'Մ-03'!D24</f>
        <v>1248</v>
      </c>
      <c r="E24" s="65"/>
      <c r="F24" s="137"/>
      <c r="G24" s="368"/>
      <c r="H24" s="369"/>
      <c r="I24" s="368"/>
      <c r="J24" s="369"/>
      <c r="K24" s="143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42">
        <f>'Մ-01'!D25+'Մ-02'!D25+'Մ-03'!D25</f>
        <v>1</v>
      </c>
      <c r="E25" s="66"/>
      <c r="F25" s="137"/>
      <c r="G25" s="368"/>
      <c r="H25" s="369"/>
      <c r="I25" s="368"/>
      <c r="J25" s="369"/>
      <c r="K25" s="143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3551</v>
      </c>
      <c r="D27" s="310"/>
      <c r="E27" s="291"/>
      <c r="F27" s="291"/>
      <c r="G27" s="291"/>
      <c r="H27" s="292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10066</v>
      </c>
      <c r="D28" s="288"/>
      <c r="E28" s="289"/>
      <c r="F28" s="289"/>
      <c r="G28" s="289"/>
      <c r="H28" s="290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291"/>
      <c r="O28" s="292"/>
      <c r="P28" s="42">
        <f>'Մ-01'!P28+'Մ-02'!P28+'Մ-03'!P28</f>
        <v>7015</v>
      </c>
      <c r="Q28" s="42">
        <f>'Մ-01'!Q28+'Մ-02'!Q28+'Մ-03'!Q28</f>
        <v>147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748</v>
      </c>
      <c r="D29" s="310"/>
      <c r="E29" s="291"/>
      <c r="F29" s="291"/>
      <c r="G29" s="291"/>
      <c r="H29" s="292"/>
      <c r="I29" s="131"/>
      <c r="J29" s="131"/>
      <c r="K29" s="131"/>
      <c r="L29" s="42">
        <f>'Մ-01'!L29+'Մ-02'!L29+'Մ-03'!L29</f>
        <v>200</v>
      </c>
      <c r="M29" s="305"/>
      <c r="N29" s="306"/>
      <c r="O29" s="307"/>
      <c r="P29" s="42">
        <f>'Մ-01'!P29+'Մ-02'!P29+'Մ-03'!P29</f>
        <v>472</v>
      </c>
      <c r="Q29" s="42">
        <f>'Մ-01'!Q29+'Մ-02'!Q29+'Մ-03'!Q29</f>
        <v>76</v>
      </c>
      <c r="R29" s="300"/>
      <c r="S29" s="44">
        <f>'Մ-01'!S29+'Մ-02'!S29+'Մ-03'!S29</f>
        <v>642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132"/>
      <c r="Q30" s="42">
        <f>'Մ-01'!Q30+'Մ-02'!Q30+'Մ-03'!Q30</f>
        <v>71</v>
      </c>
      <c r="R30" s="301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48"/>
      <c r="J33" s="148"/>
      <c r="K33" s="148"/>
      <c r="L33" s="311" t="s">
        <v>17</v>
      </c>
      <c r="M33" s="311"/>
      <c r="N33" s="432" t="s">
        <v>18</v>
      </c>
      <c r="O33" s="433"/>
      <c r="P33" s="143"/>
      <c r="Q33" s="143"/>
      <c r="R33" s="143"/>
      <c r="S33" s="142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47"/>
      <c r="J34" s="147"/>
      <c r="K34" s="147"/>
      <c r="L34" s="430">
        <f>'Մ-01'!L34:M34+'Մ-02'!L34:M34+'Մ-03'!L34:M34</f>
        <v>0</v>
      </c>
      <c r="M34" s="431"/>
      <c r="N34" s="430">
        <f>'Մ-01'!N34:O34+'Մ-02'!N34:O34+'Մ-03'!N34:O34</f>
        <v>0</v>
      </c>
      <c r="O34" s="431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47"/>
      <c r="J35" s="147"/>
      <c r="K35" s="147"/>
      <c r="L35" s="430">
        <f>'Մ-01'!L35:M35+'Մ-02'!L35:M35+'Մ-03'!L35:M35</f>
        <v>0</v>
      </c>
      <c r="M35" s="431"/>
      <c r="N35" s="430">
        <f>'Մ-01'!N35:O35+'Մ-02'!N35:O35+'Մ-03'!N35:O35</f>
        <v>0</v>
      </c>
      <c r="O35" s="431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46"/>
      <c r="J36" s="146"/>
      <c r="K36" s="146"/>
      <c r="L36" s="430">
        <f>'Մ-01'!L36:M36+'Մ-02'!L36:M36+'Մ-03'!L36:M36</f>
        <v>0</v>
      </c>
      <c r="M36" s="431"/>
      <c r="N36" s="430">
        <f>'Մ-01'!N36:O36+'Մ-02'!N36:O36+'Մ-03'!N36:O36</f>
        <v>0</v>
      </c>
      <c r="O36" s="431"/>
      <c r="P36" s="267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I6:J6"/>
    <mergeCell ref="K6:K7"/>
    <mergeCell ref="I8:J8"/>
    <mergeCell ref="I10:J25"/>
    <mergeCell ref="D27:H27"/>
    <mergeCell ref="D6:F6"/>
    <mergeCell ref="D8:F8"/>
    <mergeCell ref="G10:H25"/>
    <mergeCell ref="D26:H26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10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58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'Մ-04'!C8:C9+'Մ-05'!C8:C9+'06'!C8:C9</f>
        <v>17646</v>
      </c>
      <c r="D8" s="347">
        <f>D9+E9+F9</f>
        <v>5023</v>
      </c>
      <c r="E8" s="348"/>
      <c r="F8" s="349"/>
      <c r="G8" s="358">
        <f>G9+H9</f>
        <v>84</v>
      </c>
      <c r="H8" s="346"/>
      <c r="I8" s="358">
        <f>I9+J9</f>
        <v>12</v>
      </c>
      <c r="J8" s="346"/>
      <c r="K8" s="156">
        <f>K9</f>
        <v>2</v>
      </c>
      <c r="L8" s="363">
        <f>L9+N9</f>
        <v>5168</v>
      </c>
      <c r="M8" s="364"/>
      <c r="N8" s="364"/>
      <c r="O8" s="365"/>
      <c r="P8" s="155">
        <f>P28</f>
        <v>7098</v>
      </c>
      <c r="Q8" s="154">
        <f t="shared" ref="Q8" si="0">SUM(Q29:Q30)</f>
        <v>114</v>
      </c>
      <c r="R8" s="353">
        <f>S31+R31</f>
        <v>5669</v>
      </c>
      <c r="S8" s="346"/>
    </row>
    <row r="9" spans="1:19" ht="18.75" customHeight="1" x14ac:dyDescent="0.3">
      <c r="A9" s="318"/>
      <c r="B9" s="320"/>
      <c r="C9" s="346"/>
      <c r="D9" s="28">
        <f>SUM(D10:D25)</f>
        <v>4908</v>
      </c>
      <c r="E9" s="18">
        <f>E10+E12+E14+E15</f>
        <v>34</v>
      </c>
      <c r="F9" s="18">
        <f>F10+F12+F14+F15</f>
        <v>81</v>
      </c>
      <c r="G9" s="43">
        <f>'Մ-04'!G9+'Մ-05'!G9+'06'!G9</f>
        <v>32</v>
      </c>
      <c r="H9" s="43">
        <f>'Մ-04'!H9+'Մ-05'!H9+'06'!H9</f>
        <v>52</v>
      </c>
      <c r="I9" s="43">
        <f>'Մ-04'!I9+'Մ-05'!I9+'06'!I9</f>
        <v>1</v>
      </c>
      <c r="J9" s="43">
        <f>'Մ-04'!J9+'Մ-05'!J9+'06'!J9</f>
        <v>11</v>
      </c>
      <c r="K9" s="43">
        <f>'Մ-04'!K9+'Մ-05'!K9+'06'!K9</f>
        <v>2</v>
      </c>
      <c r="L9" s="354">
        <f>L11+M11</f>
        <v>2844</v>
      </c>
      <c r="M9" s="355"/>
      <c r="N9" s="356">
        <f>N27</f>
        <v>2324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2">
        <f>'Մ-04'!D10+'Մ-05'!D10+'06'!D11</f>
        <v>58</v>
      </c>
      <c r="E10" s="42">
        <f>'Մ-04'!E10+'Մ-05'!E10+'06'!E11</f>
        <v>34</v>
      </c>
      <c r="F10" s="42">
        <f>'Մ-04'!F10+'Մ-05'!F10+'06'!F11</f>
        <v>73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170"/>
      <c r="O10" s="171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2">
        <f>'Մ-04'!D11+'Մ-05'!D11+'06'!D12</f>
        <v>71</v>
      </c>
      <c r="E11" s="64"/>
      <c r="F11" s="81"/>
      <c r="G11" s="368"/>
      <c r="H11" s="369"/>
      <c r="I11" s="368"/>
      <c r="J11" s="369"/>
      <c r="K11" s="163"/>
      <c r="L11" s="43">
        <f>'Մ-04'!L11+'Մ-05'!L11+'06'!L11</f>
        <v>2657</v>
      </c>
      <c r="M11" s="43">
        <f>'Մ-04'!M11+'Մ-05'!M11+'06'!M11</f>
        <v>187</v>
      </c>
      <c r="N11" s="172"/>
      <c r="O11" s="173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2">
        <f>'Մ-04'!D12+'Մ-05'!D12+'06'!D13</f>
        <v>13</v>
      </c>
      <c r="E12" s="42">
        <f>'Մ-04'!E12+'Մ-05'!E12+'06'!E13</f>
        <v>0</v>
      </c>
      <c r="F12" s="42">
        <f>'Մ-04'!F12+'Մ-05'!F12+'06'!F13</f>
        <v>0</v>
      </c>
      <c r="G12" s="368"/>
      <c r="H12" s="369"/>
      <c r="I12" s="368"/>
      <c r="J12" s="369"/>
      <c r="K12" s="163"/>
      <c r="L12" s="299"/>
      <c r="M12" s="360"/>
      <c r="N12" s="172"/>
      <c r="O12" s="173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2">
        <f>'Մ-04'!D13+'Մ-05'!D13+'06'!D14</f>
        <v>12</v>
      </c>
      <c r="E13" s="65"/>
      <c r="F13" s="81"/>
      <c r="G13" s="368"/>
      <c r="H13" s="369"/>
      <c r="I13" s="368"/>
      <c r="J13" s="369"/>
      <c r="K13" s="163"/>
      <c r="L13" s="300"/>
      <c r="M13" s="361"/>
      <c r="N13" s="172"/>
      <c r="O13" s="173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8</v>
      </c>
      <c r="G14" s="368"/>
      <c r="H14" s="369"/>
      <c r="I14" s="368"/>
      <c r="J14" s="369"/>
      <c r="K14" s="163"/>
      <c r="L14" s="300"/>
      <c r="M14" s="361"/>
      <c r="N14" s="172"/>
      <c r="O14" s="173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368"/>
      <c r="H15" s="369"/>
      <c r="I15" s="368"/>
      <c r="J15" s="369"/>
      <c r="K15" s="163"/>
      <c r="L15" s="300"/>
      <c r="M15" s="361"/>
      <c r="N15" s="172"/>
      <c r="O15" s="173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2">
        <f>'Մ-04'!D16+'Մ-05'!D16+'06'!D17</f>
        <v>2</v>
      </c>
      <c r="E16" s="65"/>
      <c r="F16" s="157"/>
      <c r="G16" s="368"/>
      <c r="H16" s="369"/>
      <c r="I16" s="368"/>
      <c r="J16" s="369"/>
      <c r="K16" s="163"/>
      <c r="L16" s="300"/>
      <c r="M16" s="361"/>
      <c r="N16" s="172"/>
      <c r="O16" s="173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2">
        <f>'Մ-04'!D17+'Մ-05'!D17+'06'!D18</f>
        <v>41</v>
      </c>
      <c r="E17" s="65"/>
      <c r="F17" s="157"/>
      <c r="G17" s="368"/>
      <c r="H17" s="369"/>
      <c r="I17" s="368"/>
      <c r="J17" s="369"/>
      <c r="K17" s="163"/>
      <c r="L17" s="300"/>
      <c r="M17" s="361"/>
      <c r="N17" s="172"/>
      <c r="O17" s="173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2">
        <f>'Մ-04'!D18+'Մ-05'!D18+'06'!D19</f>
        <v>115</v>
      </c>
      <c r="E18" s="65"/>
      <c r="F18" s="157"/>
      <c r="G18" s="368"/>
      <c r="H18" s="369"/>
      <c r="I18" s="368"/>
      <c r="J18" s="369"/>
      <c r="K18" s="163"/>
      <c r="L18" s="300"/>
      <c r="M18" s="361"/>
      <c r="N18" s="172"/>
      <c r="O18" s="173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2">
        <f>'Մ-04'!D19+'Մ-05'!D19+'06'!D20</f>
        <v>248</v>
      </c>
      <c r="E19" s="65"/>
      <c r="F19" s="157"/>
      <c r="G19" s="368"/>
      <c r="H19" s="369"/>
      <c r="I19" s="368"/>
      <c r="J19" s="369"/>
      <c r="K19" s="163"/>
      <c r="L19" s="300"/>
      <c r="M19" s="361"/>
      <c r="N19" s="172"/>
      <c r="O19" s="173"/>
      <c r="P19" s="300"/>
      <c r="Q19" s="359"/>
      <c r="R19" s="300"/>
      <c r="S19" s="359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801</v>
      </c>
      <c r="E20" s="65"/>
      <c r="F20" s="157"/>
      <c r="G20" s="368"/>
      <c r="H20" s="369"/>
      <c r="I20" s="368"/>
      <c r="J20" s="369"/>
      <c r="K20" s="163"/>
      <c r="L20" s="300"/>
      <c r="M20" s="361"/>
      <c r="N20" s="172"/>
      <c r="O20" s="173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42">
        <f>'Մ-04'!D21+'Մ-05'!D21+'06'!D22</f>
        <v>1036</v>
      </c>
      <c r="E21" s="65"/>
      <c r="F21" s="157"/>
      <c r="G21" s="368"/>
      <c r="H21" s="369"/>
      <c r="I21" s="368"/>
      <c r="J21" s="369"/>
      <c r="K21" s="163"/>
      <c r="L21" s="300"/>
      <c r="M21" s="361"/>
      <c r="N21" s="172"/>
      <c r="O21" s="173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42">
        <f>'Մ-04'!D22+'Մ-05'!D22+'06'!D23</f>
        <v>315</v>
      </c>
      <c r="E22" s="65"/>
      <c r="F22" s="157"/>
      <c r="G22" s="368"/>
      <c r="H22" s="369"/>
      <c r="I22" s="368"/>
      <c r="J22" s="369"/>
      <c r="K22" s="163"/>
      <c r="L22" s="300"/>
      <c r="M22" s="361"/>
      <c r="N22" s="172"/>
      <c r="O22" s="173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42">
        <f>'Մ-04'!D23+'Մ-05'!D23+'06'!D24</f>
        <v>493</v>
      </c>
      <c r="E23" s="65"/>
      <c r="F23" s="157"/>
      <c r="G23" s="368"/>
      <c r="H23" s="369"/>
      <c r="I23" s="368"/>
      <c r="J23" s="369"/>
      <c r="K23" s="163"/>
      <c r="L23" s="300"/>
      <c r="M23" s="361"/>
      <c r="N23" s="172"/>
      <c r="O23" s="173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42">
        <f>'Մ-04'!D24+'Մ-05'!D24+'06'!D25</f>
        <v>1693</v>
      </c>
      <c r="E24" s="65"/>
      <c r="F24" s="157"/>
      <c r="G24" s="368"/>
      <c r="H24" s="369"/>
      <c r="I24" s="368"/>
      <c r="J24" s="369"/>
      <c r="K24" s="163"/>
      <c r="L24" s="300"/>
      <c r="M24" s="361"/>
      <c r="N24" s="172"/>
      <c r="O24" s="173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42">
        <f>'Մ-04'!D25+'Մ-05'!D25+'06'!D26</f>
        <v>8</v>
      </c>
      <c r="E25" s="66"/>
      <c r="F25" s="157"/>
      <c r="G25" s="368"/>
      <c r="H25" s="369"/>
      <c r="I25" s="368"/>
      <c r="J25" s="369"/>
      <c r="K25" s="163"/>
      <c r="L25" s="301"/>
      <c r="M25" s="362"/>
      <c r="N25" s="174"/>
      <c r="O25" s="175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3479</v>
      </c>
      <c r="D27" s="310"/>
      <c r="E27" s="291"/>
      <c r="F27" s="291"/>
      <c r="G27" s="291"/>
      <c r="H27" s="292"/>
      <c r="I27" s="151"/>
      <c r="J27" s="151"/>
      <c r="K27" s="151"/>
      <c r="L27" s="42">
        <f>'Մ-04'!L27+'Մ-05'!L27+'06'!L27</f>
        <v>419</v>
      </c>
      <c r="M27" s="42">
        <f>'Մ-04'!M27+'Մ-05'!M27+'06'!M27</f>
        <v>7</v>
      </c>
      <c r="N27" s="42">
        <f>'Մ-04'!N27+'Մ-05'!N27+'06'!N27</f>
        <v>2324</v>
      </c>
      <c r="O27" s="42">
        <f>'Մ-04'!O27+'Մ-05'!O27+'06'!O27</f>
        <v>729</v>
      </c>
      <c r="P27" s="52"/>
      <c r="Q27" s="235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9719</v>
      </c>
      <c r="D28" s="288"/>
      <c r="E28" s="289"/>
      <c r="F28" s="289"/>
      <c r="G28" s="289"/>
      <c r="H28" s="290"/>
      <c r="I28" s="151"/>
      <c r="J28" s="151"/>
      <c r="K28" s="151"/>
      <c r="L28" s="42">
        <f>'Մ-04'!L28+'Մ-05'!L28+'06'!L28</f>
        <v>2238</v>
      </c>
      <c r="M28" s="42">
        <f>'Մ-04'!M28+'Մ-05'!M28+'06'!M28</f>
        <v>180</v>
      </c>
      <c r="N28" s="291"/>
      <c r="O28" s="292"/>
      <c r="P28" s="42">
        <f>'Մ-04'!P28+'Մ-05'!P28+'06'!P28</f>
        <v>7098</v>
      </c>
      <c r="Q28" s="42">
        <f>'Մ-04'!Q28+'Մ-05'!Q28+'06'!Q28</f>
        <v>114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784</v>
      </c>
      <c r="D29" s="310"/>
      <c r="E29" s="291"/>
      <c r="F29" s="291"/>
      <c r="G29" s="291"/>
      <c r="H29" s="292"/>
      <c r="I29" s="151"/>
      <c r="J29" s="151"/>
      <c r="K29" s="151"/>
      <c r="L29" s="42">
        <f>'Մ-04'!L29+'Մ-05'!L29+'06'!L29</f>
        <v>155</v>
      </c>
      <c r="M29" s="305"/>
      <c r="N29" s="306"/>
      <c r="O29" s="307"/>
      <c r="P29" s="42">
        <f>'Մ-04'!P29+'Մ-05'!P29+'06'!P29</f>
        <v>572</v>
      </c>
      <c r="Q29" s="42">
        <f>'Մ-04'!Q29+'Մ-05'!Q29+'06'!Q29</f>
        <v>57</v>
      </c>
      <c r="R29" s="300"/>
      <c r="S29" s="44">
        <f>'Մ-04'!S29+'Մ-05'!S29+'06'!S29</f>
        <v>604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152"/>
      <c r="Q30" s="42">
        <f>'Մ-04'!Q30+'Մ-05'!Q30+'06'!Q30</f>
        <v>57</v>
      </c>
      <c r="R30" s="301"/>
      <c r="S30" s="44">
        <f>'Մ-04'!S30+'Մ-05'!S30+'06'!S30</f>
        <v>487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4578</v>
      </c>
      <c r="S31" s="44">
        <f>'Մ-04'!S31+'Մ-05'!S31+'06'!S31</f>
        <v>1091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68"/>
      <c r="J33" s="168"/>
      <c r="K33" s="168"/>
      <c r="L33" s="311" t="s">
        <v>17</v>
      </c>
      <c r="M33" s="311"/>
      <c r="N33" s="436" t="s">
        <v>18</v>
      </c>
      <c r="O33" s="436"/>
      <c r="P33" s="163"/>
      <c r="Q33" s="163"/>
      <c r="R33" s="163"/>
      <c r="S33" s="162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67"/>
      <c r="J34" s="167"/>
      <c r="K34" s="167"/>
      <c r="L34" s="430">
        <f>'Մ-04'!L34:M34+'Մ-05'!L34:M34+'06'!L34:M34</f>
        <v>0</v>
      </c>
      <c r="M34" s="431"/>
      <c r="N34" s="435">
        <f>'Մ-04'!N34:O34+'Մ-05'!N34:O34+'06'!N34:O34</f>
        <v>0</v>
      </c>
      <c r="O34" s="435"/>
      <c r="P34" s="163"/>
      <c r="Q34" s="163"/>
      <c r="R34" s="163"/>
      <c r="S34" s="158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67"/>
      <c r="J35" s="167"/>
      <c r="K35" s="167"/>
      <c r="L35" s="430">
        <f>'Մ-04'!L35:M35+'Մ-05'!L35:M35+'06'!L35:M35</f>
        <v>0</v>
      </c>
      <c r="M35" s="431"/>
      <c r="N35" s="435">
        <f>'Մ-04'!N35:O35+'Մ-05'!N35:O35+'06'!N35:O35</f>
        <v>0</v>
      </c>
      <c r="O35" s="435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66"/>
      <c r="J36" s="166"/>
      <c r="K36" s="166"/>
      <c r="L36" s="430">
        <f>'Մ-04'!L36:M36+'Մ-05'!L36:M36+'06'!L36:M36</f>
        <v>0</v>
      </c>
      <c r="M36" s="431"/>
      <c r="N36" s="435">
        <f>'Մ-04'!N36:O36+'Մ-05'!N36:O36+'06'!N36:O36</f>
        <v>0</v>
      </c>
      <c r="O36" s="435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P9:P25"/>
    <mergeCell ref="Q9:Q25"/>
    <mergeCell ref="L12:L25"/>
    <mergeCell ref="L8:O8"/>
    <mergeCell ref="R27:R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N34:O34"/>
    <mergeCell ref="N33:O33"/>
    <mergeCell ref="N35:O35"/>
    <mergeCell ref="N36:O36"/>
    <mergeCell ref="M12:M25"/>
    <mergeCell ref="L30:O30"/>
    <mergeCell ref="L35:M35"/>
    <mergeCell ref="L33:M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7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59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'Մ-07'!C8:C9+'Մ-08'!C8:C9+'Մ-09'!C8:C9</f>
        <v>16626</v>
      </c>
      <c r="D8" s="347">
        <f>'Մ-07'!D8:F8+'Մ-04'!1:1048576+'Մ-08'!1:1048576</f>
        <v>4426</v>
      </c>
      <c r="E8" s="348"/>
      <c r="F8" s="349"/>
      <c r="G8" s="358">
        <f>G9+H9</f>
        <v>146</v>
      </c>
      <c r="H8" s="346"/>
      <c r="I8" s="358">
        <f>I9+J9</f>
        <v>11</v>
      </c>
      <c r="J8" s="346"/>
      <c r="K8" s="236">
        <f>K9</f>
        <v>4</v>
      </c>
      <c r="L8" s="347">
        <f>L9+N9</f>
        <v>5621</v>
      </c>
      <c r="M8" s="348"/>
      <c r="N8" s="348"/>
      <c r="O8" s="440"/>
      <c r="P8" s="234">
        <f>P28</f>
        <v>6790</v>
      </c>
      <c r="Q8" s="222">
        <f t="shared" ref="Q8" si="0">SUM(Q29:Q30)</f>
        <v>112</v>
      </c>
      <c r="R8" s="353">
        <f>S31+R31</f>
        <v>4880</v>
      </c>
      <c r="S8" s="346"/>
    </row>
    <row r="9" spans="1:19" ht="18.75" customHeight="1" x14ac:dyDescent="0.3">
      <c r="A9" s="318"/>
      <c r="B9" s="320"/>
      <c r="C9" s="346"/>
      <c r="D9" s="28">
        <f>SUM(D10:D25)</f>
        <v>3827</v>
      </c>
      <c r="E9" s="18">
        <f>E10+E12+E14+E15</f>
        <v>92</v>
      </c>
      <c r="F9" s="18">
        <f>F10+F12+F14+F15</f>
        <v>184</v>
      </c>
      <c r="G9" s="43">
        <f>'Մ-07'!G9+'Մ-08'!G9+'Մ-09'!G9</f>
        <v>46</v>
      </c>
      <c r="H9" s="43">
        <f>'Մ-07'!H9+'Մ-08'!H9+'Մ-09'!H9</f>
        <v>100</v>
      </c>
      <c r="I9" s="43">
        <f>'Մ-07'!I9+'Մ-08'!I9+'Մ-09'!I9</f>
        <v>6</v>
      </c>
      <c r="J9" s="43">
        <f>'Մ-07'!J9+'Մ-08'!J9+'Մ-09'!J9</f>
        <v>5</v>
      </c>
      <c r="K9" s="43">
        <f>'Մ-07'!K9+'Մ-08'!K9+'Մ-09'!K9</f>
        <v>4</v>
      </c>
      <c r="L9" s="438">
        <f>L11+M11</f>
        <v>2254</v>
      </c>
      <c r="M9" s="439"/>
      <c r="N9" s="356">
        <f>N27</f>
        <v>3367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2">
        <f>'Մ-07'!D10+'Մ-08'!D10+'Մ-09'!D10</f>
        <v>58</v>
      </c>
      <c r="E10" s="42">
        <f>'Մ-07'!E10+'Մ-08'!E10+'Մ-09'!E10</f>
        <v>88</v>
      </c>
      <c r="F10" s="42">
        <f>'Մ-07'!F10+'Մ-08'!F10+'Մ-09'!F10</f>
        <v>176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2">
        <f>'Մ-07'!D11+'Մ-08'!D11+'Մ-09'!D11</f>
        <v>157</v>
      </c>
      <c r="E11" s="64"/>
      <c r="F11" s="81"/>
      <c r="G11" s="368"/>
      <c r="H11" s="369"/>
      <c r="I11" s="368"/>
      <c r="J11" s="369"/>
      <c r="K11" s="228"/>
      <c r="L11" s="28">
        <f>L27+L28</f>
        <v>2086</v>
      </c>
      <c r="M11" s="18">
        <f>M27+M28</f>
        <v>168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2">
        <f>'Մ-07'!D12+'Մ-08'!D12+'Մ-09'!D12</f>
        <v>9</v>
      </c>
      <c r="E12" s="42">
        <f>'Մ-07'!E12+'Մ-08'!E12+'Մ-09'!E12</f>
        <v>1</v>
      </c>
      <c r="F12" s="42">
        <f>'Մ-07'!F12+'Մ-08'!F12+'Մ-09'!F12</f>
        <v>6</v>
      </c>
      <c r="G12" s="368"/>
      <c r="H12" s="369"/>
      <c r="I12" s="368"/>
      <c r="J12" s="369"/>
      <c r="K12" s="228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2">
        <f>'Մ-07'!D13+'Մ-08'!D13+'Մ-09'!D13</f>
        <v>13</v>
      </c>
      <c r="E13" s="65"/>
      <c r="F13" s="81"/>
      <c r="G13" s="368"/>
      <c r="H13" s="369"/>
      <c r="I13" s="368"/>
      <c r="J13" s="369"/>
      <c r="K13" s="228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2">
        <f>'Մ-07'!D14+'Մ-08'!D14+'Մ-09'!D14</f>
        <v>8</v>
      </c>
      <c r="E14" s="42">
        <f>'Մ-07'!E14+'Մ-08'!E14+'Մ-09'!E14</f>
        <v>3</v>
      </c>
      <c r="F14" s="42">
        <f>'Մ-07'!F14+'Մ-08'!F14+'Մ-09'!F14</f>
        <v>2</v>
      </c>
      <c r="G14" s="368"/>
      <c r="H14" s="369"/>
      <c r="I14" s="368"/>
      <c r="J14" s="369"/>
      <c r="K14" s="228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368"/>
      <c r="H15" s="369"/>
      <c r="I15" s="368"/>
      <c r="J15" s="369"/>
      <c r="K15" s="228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2">
        <f>'Մ-07'!D16+'Մ-08'!D16+'Մ-09'!D16</f>
        <v>8</v>
      </c>
      <c r="E16" s="65"/>
      <c r="F16" s="224"/>
      <c r="G16" s="368"/>
      <c r="H16" s="369"/>
      <c r="I16" s="368"/>
      <c r="J16" s="369"/>
      <c r="K16" s="228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2">
        <f>'Մ-07'!D17+'Մ-08'!D17+'Մ-09'!D17</f>
        <v>0</v>
      </c>
      <c r="E17" s="65"/>
      <c r="F17" s="224"/>
      <c r="G17" s="368"/>
      <c r="H17" s="369"/>
      <c r="I17" s="368"/>
      <c r="J17" s="369"/>
      <c r="K17" s="228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2">
        <f>'Մ-07'!D18+'Մ-08'!D18+'Մ-09'!D18</f>
        <v>137</v>
      </c>
      <c r="E18" s="65"/>
      <c r="F18" s="224"/>
      <c r="G18" s="368"/>
      <c r="H18" s="369"/>
      <c r="I18" s="368"/>
      <c r="J18" s="369"/>
      <c r="K18" s="228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2">
        <f>'Մ-07'!D19+'Մ-08'!D19+'Մ-09'!D19</f>
        <v>72</v>
      </c>
      <c r="E19" s="65"/>
      <c r="F19" s="224"/>
      <c r="G19" s="368"/>
      <c r="H19" s="369"/>
      <c r="I19" s="368"/>
      <c r="J19" s="369"/>
      <c r="K19" s="228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531</v>
      </c>
      <c r="E20" s="65"/>
      <c r="F20" s="224"/>
      <c r="G20" s="368"/>
      <c r="H20" s="369"/>
      <c r="I20" s="368"/>
      <c r="J20" s="369"/>
      <c r="K20" s="228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42">
        <f>'Մ-07'!D21+'Մ-08'!D21+'Մ-09'!D21</f>
        <v>1173</v>
      </c>
      <c r="E21" s="65"/>
      <c r="F21" s="224"/>
      <c r="G21" s="368"/>
      <c r="H21" s="369"/>
      <c r="I21" s="368"/>
      <c r="J21" s="369"/>
      <c r="K21" s="228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42">
        <f>'Մ-07'!D22+'Մ-08'!D22+'Մ-09'!D22</f>
        <v>266</v>
      </c>
      <c r="E22" s="65"/>
      <c r="F22" s="224"/>
      <c r="G22" s="368"/>
      <c r="H22" s="369"/>
      <c r="I22" s="368"/>
      <c r="J22" s="369"/>
      <c r="K22" s="228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42">
        <f>'Մ-07'!D23+'Մ-08'!D23+'Մ-09'!D23</f>
        <v>250</v>
      </c>
      <c r="E23" s="65"/>
      <c r="F23" s="224"/>
      <c r="G23" s="368"/>
      <c r="H23" s="369"/>
      <c r="I23" s="368"/>
      <c r="J23" s="369"/>
      <c r="K23" s="228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42">
        <f>'Մ-07'!D24+'Մ-08'!D24+'Մ-09'!D24</f>
        <v>1138</v>
      </c>
      <c r="E24" s="65"/>
      <c r="F24" s="224"/>
      <c r="G24" s="368"/>
      <c r="H24" s="369"/>
      <c r="I24" s="368"/>
      <c r="J24" s="369"/>
      <c r="K24" s="228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42">
        <f>'Մ-07'!D25+'Մ-08'!D25+'Մ-09'!D25</f>
        <v>7</v>
      </c>
      <c r="E25" s="66"/>
      <c r="F25" s="224"/>
      <c r="G25" s="368"/>
      <c r="H25" s="369"/>
      <c r="I25" s="368"/>
      <c r="J25" s="369"/>
      <c r="K25" s="228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4874</v>
      </c>
      <c r="D27" s="310"/>
      <c r="E27" s="291"/>
      <c r="F27" s="291"/>
      <c r="G27" s="291"/>
      <c r="H27" s="292"/>
      <c r="I27" s="237"/>
      <c r="J27" s="237"/>
      <c r="K27" s="237"/>
      <c r="L27" s="42">
        <f>'Մ-07'!L27+'Մ-08'!L27+'Մ-09'!L27</f>
        <v>891</v>
      </c>
      <c r="M27" s="42">
        <f>'Մ-07'!M27+'Մ-08'!M27+'Մ-09'!M27</f>
        <v>8</v>
      </c>
      <c r="N27" s="42">
        <f>'Մ-07'!N27+'Մ-08'!N27+'Մ-09'!N27</f>
        <v>3367</v>
      </c>
      <c r="O27" s="42">
        <f>'Մ-07'!O27+'Մ-08'!O27+'Մ-09'!O27</f>
        <v>608</v>
      </c>
      <c r="P27" s="52"/>
      <c r="Q27" s="235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L28+M28+P28+Q28+E9+F9+G8+I8+K8</f>
        <v>8694</v>
      </c>
      <c r="D28" s="288"/>
      <c r="E28" s="289"/>
      <c r="F28" s="289"/>
      <c r="G28" s="289"/>
      <c r="H28" s="290"/>
      <c r="I28" s="237"/>
      <c r="J28" s="237"/>
      <c r="K28" s="237"/>
      <c r="L28" s="42">
        <f>'Մ-07'!L28+'Մ-08'!L28+'Մ-09'!L28</f>
        <v>1195</v>
      </c>
      <c r="M28" s="42">
        <f>'Մ-07'!M28+'Մ-08'!M28+'Մ-09'!M28</f>
        <v>160</v>
      </c>
      <c r="N28" s="437"/>
      <c r="O28" s="290"/>
      <c r="P28" s="42">
        <f>'Մ-07'!P28+'Մ-08'!P28+'Մ-09'!P28</f>
        <v>6790</v>
      </c>
      <c r="Q28" s="42">
        <f>'Մ-07'!Q28+'Մ-08'!Q28+'Մ-09'!Q28</f>
        <v>112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763</v>
      </c>
      <c r="D29" s="310"/>
      <c r="E29" s="291"/>
      <c r="F29" s="291"/>
      <c r="G29" s="291"/>
      <c r="H29" s="292"/>
      <c r="I29" s="237"/>
      <c r="J29" s="237"/>
      <c r="K29" s="237"/>
      <c r="L29" s="42">
        <f>'Մ-07'!L29+'Մ-08'!L29+'Մ-09'!L29</f>
        <v>154</v>
      </c>
      <c r="M29" s="305"/>
      <c r="N29" s="306"/>
      <c r="O29" s="307"/>
      <c r="P29" s="42">
        <f>'Մ-07'!P29+'Մ-08'!P29+'Մ-09'!P29</f>
        <v>567</v>
      </c>
      <c r="Q29" s="42">
        <f>'Մ-07'!Q29+'Մ-08'!Q29+'Մ-09'!Q29</f>
        <v>42</v>
      </c>
      <c r="R29" s="300"/>
      <c r="S29" s="44">
        <f>'Մ-07'!S29+'Մ-08'!S29+'Մ-09'!S29</f>
        <v>671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239"/>
      <c r="Q30" s="42">
        <f>'Մ-07'!Q30+'Մ-08'!Q30+'Մ-09'!Q30</f>
        <v>70</v>
      </c>
      <c r="R30" s="301"/>
      <c r="S30" s="44">
        <f>'Մ-07'!S30+'Մ-08'!S30+'Մ-09'!S30</f>
        <v>400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3809</v>
      </c>
      <c r="S31" s="44">
        <f>S29+S30</f>
        <v>1071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33"/>
      <c r="J33" s="233"/>
      <c r="K33" s="233"/>
      <c r="L33" s="311" t="s">
        <v>17</v>
      </c>
      <c r="M33" s="311"/>
      <c r="N33" s="441" t="s">
        <v>18</v>
      </c>
      <c r="O33" s="442"/>
      <c r="P33" s="223"/>
      <c r="Q33" s="89"/>
      <c r="R33" s="89"/>
      <c r="S33" s="241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31"/>
      <c r="J34" s="231"/>
      <c r="K34" s="231"/>
      <c r="L34" s="430">
        <f>'Մ-07'!L34:M34+'Մ-08'!L34:M34+'Մ-09'!L34:M34</f>
        <v>0</v>
      </c>
      <c r="M34" s="431"/>
      <c r="N34" s="430">
        <f>'Մ-07'!N34:O34+'Մ-08'!N34:O34+'Մ-09'!N34:O34</f>
        <v>0</v>
      </c>
      <c r="O34" s="431"/>
      <c r="P34" s="224"/>
      <c r="Q34" s="228"/>
      <c r="R34" s="228"/>
      <c r="S34" s="242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31"/>
      <c r="J35" s="231"/>
      <c r="K35" s="231"/>
      <c r="L35" s="430">
        <f>'Մ-07'!L35:M35+'Մ-08'!L35:M35+'Մ-09'!L35:M35</f>
        <v>0</v>
      </c>
      <c r="M35" s="431"/>
      <c r="N35" s="430">
        <f>'Մ-07'!N35:O35+'Մ-08'!N35:O35+'Մ-09'!N35:O35</f>
        <v>0</v>
      </c>
      <c r="O35" s="431"/>
      <c r="P35" s="224"/>
      <c r="Q35" s="228"/>
      <c r="R35" s="228"/>
      <c r="S35" s="242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29"/>
      <c r="J36" s="229"/>
      <c r="K36" s="229"/>
      <c r="L36" s="430">
        <f>'Մ-07'!L36:M36+'Մ-08'!L36:M36+'Մ-09'!L36:M36</f>
        <v>0</v>
      </c>
      <c r="M36" s="431"/>
      <c r="N36" s="430">
        <f>'Մ-07'!N36:O36+'Մ-08'!N36:O36+'Մ-09'!N36:O36</f>
        <v>0</v>
      </c>
      <c r="O36" s="431"/>
      <c r="P36" s="243"/>
      <c r="Q36" s="244"/>
      <c r="R36" s="244"/>
      <c r="S36" s="2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  <mergeCell ref="A14:C14"/>
    <mergeCell ref="A15:C15"/>
    <mergeCell ref="A16:C16"/>
    <mergeCell ref="A17:C17"/>
    <mergeCell ref="A18:C18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60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'Մ-10'!C8:C9+'Մ-11'!C8:C9+'Մ-12'!C8:C9</f>
        <v>5976</v>
      </c>
      <c r="D8" s="347">
        <f>'Մ-10'!D8:F8+'Մ-11'!D8:F8+'Մ-12'!D8:F8</f>
        <v>1701</v>
      </c>
      <c r="E8" s="348"/>
      <c r="F8" s="349"/>
      <c r="G8" s="358">
        <f>G9+H9</f>
        <v>46</v>
      </c>
      <c r="H8" s="346"/>
      <c r="I8" s="358">
        <f>I9+J9</f>
        <v>1</v>
      </c>
      <c r="J8" s="346"/>
      <c r="K8" s="181">
        <f>K9</f>
        <v>4</v>
      </c>
      <c r="L8" s="347">
        <f>'Մ-10'!L8:O8+'Մ-11'!L8:O8+'Մ-12'!L8:O8</f>
        <v>1779</v>
      </c>
      <c r="M8" s="348"/>
      <c r="N8" s="348"/>
      <c r="O8" s="440"/>
      <c r="P8" s="180">
        <f>'Մ-10'!P8+'Մ-11'!P8+'Մ-12'!P8</f>
        <v>2459</v>
      </c>
      <c r="Q8" s="263">
        <f>'Մ-10'!Q8+'Մ-11'!Q8+'Մ-12'!Q8</f>
        <v>37</v>
      </c>
      <c r="R8" s="353">
        <f>'Մ-10'!R8:S8+'Մ-11'!R8:S8+'Մ-12'!R8:S8</f>
        <v>1595</v>
      </c>
      <c r="S8" s="346"/>
    </row>
    <row r="9" spans="1:19" ht="18.75" customHeight="1" x14ac:dyDescent="0.3">
      <c r="A9" s="318"/>
      <c r="B9" s="320"/>
      <c r="C9" s="346"/>
      <c r="D9" s="28">
        <f>'Մ-10'!D9+'Մ-11'!D9+'Մ-12'!D9</f>
        <v>1661</v>
      </c>
      <c r="E9" s="28">
        <f>'Մ-10'!E9+'Մ-11'!E9+'Մ-12'!E9</f>
        <v>11</v>
      </c>
      <c r="F9" s="28">
        <f>'Մ-10'!F9+'Մ-11'!F9+'Մ-12'!F9</f>
        <v>29</v>
      </c>
      <c r="G9" s="28">
        <f>'Մ-10'!G9+'Մ-11'!G9+'Մ-12'!G9</f>
        <v>16</v>
      </c>
      <c r="H9" s="28">
        <f>'Մ-10'!H9+'Մ-11'!H9+'Մ-12'!H9</f>
        <v>30</v>
      </c>
      <c r="I9" s="28">
        <f>'Մ-10'!I9+'Մ-11'!I9+'Մ-12'!I9</f>
        <v>1</v>
      </c>
      <c r="J9" s="28">
        <f>'Մ-10'!J9+'Մ-11'!J9+'Մ-12'!J9</f>
        <v>0</v>
      </c>
      <c r="K9" s="28">
        <f>'Մ-10'!K9+'Մ-11'!K9+'Մ-12'!K9</f>
        <v>4</v>
      </c>
      <c r="L9" s="438">
        <f>'Մ-10'!L9:M9+'Մ-11'!L9:M9+'Մ-12'!L9:M9</f>
        <v>771</v>
      </c>
      <c r="M9" s="439"/>
      <c r="N9" s="438">
        <f>'Մ-10'!N9:O9+'Մ-11'!N9:O9+'Մ-12'!N9:O9</f>
        <v>1008</v>
      </c>
      <c r="O9" s="439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28">
        <f>'Մ-10'!D10+'Մ-11'!D10+'Մ-12'!D10</f>
        <v>35</v>
      </c>
      <c r="E10" s="28">
        <f>'Մ-10'!E10+'Մ-11'!E10+'Մ-12'!E10</f>
        <v>11</v>
      </c>
      <c r="F10" s="28">
        <f>'Մ-10'!F10+'Մ-11'!F10+'Մ-12'!F10</f>
        <v>29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28">
        <f>'Մ-10'!D11+'Մ-11'!D11+'Մ-12'!D11</f>
        <v>57</v>
      </c>
      <c r="E11" s="64"/>
      <c r="F11" s="81"/>
      <c r="G11" s="368"/>
      <c r="H11" s="369"/>
      <c r="I11" s="368"/>
      <c r="J11" s="369"/>
      <c r="K11" s="189"/>
      <c r="L11" s="28">
        <f>'Մ-10'!L11+'Մ-11'!L11+'Մ-12'!L11</f>
        <v>731</v>
      </c>
      <c r="M11" s="28">
        <f>'Մ-10'!M11+'Մ-11'!M11+'Մ-12'!M11</f>
        <v>40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28">
        <f>'Մ-10'!D12+'Մ-11'!D12+'Մ-12'!D12</f>
        <v>1</v>
      </c>
      <c r="E12" s="28">
        <f>'Մ-10'!E12+'Մ-11'!E12+'Մ-12'!E12</f>
        <v>0</v>
      </c>
      <c r="F12" s="28">
        <f>'Մ-10'!F12+'Մ-11'!F12+'Մ-12'!F12</f>
        <v>0</v>
      </c>
      <c r="G12" s="368"/>
      <c r="H12" s="369"/>
      <c r="I12" s="368"/>
      <c r="J12" s="369"/>
      <c r="K12" s="189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28">
        <f>'Մ-10'!D13+'Մ-11'!D13+'Մ-12'!D13</f>
        <v>2</v>
      </c>
      <c r="E13" s="65"/>
      <c r="F13" s="81"/>
      <c r="G13" s="368"/>
      <c r="H13" s="369"/>
      <c r="I13" s="368"/>
      <c r="J13" s="369"/>
      <c r="K13" s="189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28">
        <f>'Մ-10'!D14+'Մ-11'!D14+'Մ-12'!D14</f>
        <v>4</v>
      </c>
      <c r="E14" s="28">
        <f>'Մ-10'!E14+'Մ-11'!E14+'Մ-12'!E14</f>
        <v>0</v>
      </c>
      <c r="F14" s="28">
        <f>'Մ-10'!F14+'Մ-11'!F14+'Մ-12'!F14</f>
        <v>0</v>
      </c>
      <c r="G14" s="368"/>
      <c r="H14" s="369"/>
      <c r="I14" s="368"/>
      <c r="J14" s="369"/>
      <c r="K14" s="189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368"/>
      <c r="H15" s="369"/>
      <c r="I15" s="368"/>
      <c r="J15" s="369"/>
      <c r="K15" s="189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28">
        <f>'Մ-10'!D16+'Մ-11'!D16+'Մ-12'!D16</f>
        <v>4</v>
      </c>
      <c r="E16" s="65"/>
      <c r="F16" s="182"/>
      <c r="G16" s="368"/>
      <c r="H16" s="369"/>
      <c r="I16" s="368"/>
      <c r="J16" s="369"/>
      <c r="K16" s="189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28">
        <f>'Մ-10'!D17+'Մ-11'!D17+'Մ-12'!D17</f>
        <v>0</v>
      </c>
      <c r="E17" s="65"/>
      <c r="F17" s="182"/>
      <c r="G17" s="368"/>
      <c r="H17" s="369"/>
      <c r="I17" s="368"/>
      <c r="J17" s="369"/>
      <c r="K17" s="189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28">
        <f>'Մ-10'!D18+'Մ-11'!D18+'Մ-12'!D18</f>
        <v>21</v>
      </c>
      <c r="E18" s="65"/>
      <c r="F18" s="182"/>
      <c r="G18" s="368"/>
      <c r="H18" s="369"/>
      <c r="I18" s="368"/>
      <c r="J18" s="369"/>
      <c r="K18" s="189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28">
        <f>'Մ-10'!D19+'Մ-11'!D19+'Մ-12'!D19</f>
        <v>26</v>
      </c>
      <c r="E19" s="65"/>
      <c r="F19" s="182"/>
      <c r="G19" s="368"/>
      <c r="H19" s="369"/>
      <c r="I19" s="368"/>
      <c r="J19" s="369"/>
      <c r="K19" s="189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327</v>
      </c>
      <c r="E20" s="65"/>
      <c r="F20" s="182"/>
      <c r="G20" s="368"/>
      <c r="H20" s="369"/>
      <c r="I20" s="368"/>
      <c r="J20" s="369"/>
      <c r="K20" s="189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28">
        <f>'Մ-10'!D21+'Մ-11'!D21+'Մ-12'!D21</f>
        <v>435</v>
      </c>
      <c r="E21" s="65"/>
      <c r="F21" s="182"/>
      <c r="G21" s="368"/>
      <c r="H21" s="369"/>
      <c r="I21" s="368"/>
      <c r="J21" s="369"/>
      <c r="K21" s="189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28">
        <f>'Մ-10'!D22+'Մ-11'!D22+'Մ-12'!D22</f>
        <v>178</v>
      </c>
      <c r="E22" s="65"/>
      <c r="F22" s="182"/>
      <c r="G22" s="368"/>
      <c r="H22" s="369"/>
      <c r="I22" s="368"/>
      <c r="J22" s="369"/>
      <c r="K22" s="189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28">
        <f>'Մ-10'!D23+'Մ-11'!D23+'Մ-12'!D23</f>
        <v>76</v>
      </c>
      <c r="E23" s="65"/>
      <c r="F23" s="182"/>
      <c r="G23" s="368"/>
      <c r="H23" s="369"/>
      <c r="I23" s="368"/>
      <c r="J23" s="369"/>
      <c r="K23" s="189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28">
        <f>'Մ-10'!D24+'Մ-11'!D24+'Մ-12'!D24</f>
        <v>485</v>
      </c>
      <c r="E24" s="65"/>
      <c r="F24" s="182"/>
      <c r="G24" s="368"/>
      <c r="H24" s="369"/>
      <c r="I24" s="368"/>
      <c r="J24" s="369"/>
      <c r="K24" s="189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28">
        <f>'Մ-10'!D25+'Մ-11'!D25+'Մ-12'!D25</f>
        <v>10</v>
      </c>
      <c r="E25" s="66"/>
      <c r="F25" s="182"/>
      <c r="G25" s="368"/>
      <c r="H25" s="369"/>
      <c r="I25" s="368"/>
      <c r="J25" s="369"/>
      <c r="K25" s="189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'Մ-10'!C27+'Մ-11'!C27+'Մ-12'!C27</f>
        <v>1409</v>
      </c>
      <c r="D27" s="310"/>
      <c r="E27" s="291"/>
      <c r="F27" s="291"/>
      <c r="G27" s="291"/>
      <c r="H27" s="292"/>
      <c r="I27" s="176"/>
      <c r="J27" s="176"/>
      <c r="K27" s="176"/>
      <c r="L27" s="42">
        <f>'Մ-10'!L27+'Մ-11'!L27+'Մ-12'!L27</f>
        <v>163</v>
      </c>
      <c r="M27" s="42">
        <f>'Մ-10'!M27+'Մ-11'!M27+'Մ-12'!M27</f>
        <v>5</v>
      </c>
      <c r="N27" s="42">
        <f>'Մ-10'!N27+'Մ-11'!N27+'Մ-12'!N27</f>
        <v>1008</v>
      </c>
      <c r="O27" s="42">
        <f>'Մ-10'!O27+'Մ-11'!O27+'Մ-12'!O27</f>
        <v>233</v>
      </c>
      <c r="P27" s="52"/>
      <c r="Q27" s="235"/>
      <c r="R27" s="299"/>
      <c r="S27" s="282"/>
    </row>
    <row r="28" spans="1:19" ht="49.5" customHeight="1" x14ac:dyDescent="0.3">
      <c r="A28" s="286" t="s">
        <v>41</v>
      </c>
      <c r="B28" s="287"/>
      <c r="C28" s="10">
        <f>'Մ-10'!C28+'Մ-11'!C28+'Մ-12'!C28</f>
        <v>3182</v>
      </c>
      <c r="D28" s="288"/>
      <c r="E28" s="289"/>
      <c r="F28" s="289"/>
      <c r="G28" s="289"/>
      <c r="H28" s="290"/>
      <c r="I28" s="176"/>
      <c r="J28" s="176"/>
      <c r="K28" s="176"/>
      <c r="L28" s="42">
        <f>'Մ-10'!L28+'Մ-11'!L28+'Մ-12'!L28</f>
        <v>568</v>
      </c>
      <c r="M28" s="42">
        <f>'Մ-10'!M28+'Մ-11'!M28+'Մ-12'!M28</f>
        <v>35</v>
      </c>
      <c r="N28" s="291"/>
      <c r="O28" s="292"/>
      <c r="P28" s="42">
        <f>'Մ-10'!P28+'Մ-11'!P28+'Մ-12'!P28</f>
        <v>2459</v>
      </c>
      <c r="Q28" s="42">
        <f>'Մ-10'!Q28+'Մ-11'!Q28+'Մ-12'!Q28</f>
        <v>37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'Մ-10'!C29+'Մ-11'!C29+'Մ-12'!C29</f>
        <v>263</v>
      </c>
      <c r="D29" s="310"/>
      <c r="E29" s="291"/>
      <c r="F29" s="291"/>
      <c r="G29" s="291"/>
      <c r="H29" s="292"/>
      <c r="I29" s="176"/>
      <c r="J29" s="176"/>
      <c r="K29" s="176"/>
      <c r="L29" s="42">
        <f>'Մ-10'!L29+'Մ-11'!L29+'Մ-12'!L29</f>
        <v>43</v>
      </c>
      <c r="M29" s="305"/>
      <c r="N29" s="306"/>
      <c r="O29" s="307"/>
      <c r="P29" s="42">
        <f>'Մ-10'!P29+'Մ-11'!P29+'Մ-12'!P29</f>
        <v>205</v>
      </c>
      <c r="Q29" s="42">
        <f>'Մ-10'!Q29+'Մ-11'!Q29+'Մ-12'!Q29</f>
        <v>15</v>
      </c>
      <c r="R29" s="300"/>
      <c r="S29" s="44">
        <f>'Մ-10'!S29+'Մ-11'!S29+'Մ-12'!S29</f>
        <v>218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177"/>
      <c r="Q30" s="42">
        <f>'Մ-10'!Q30+'Մ-11'!Q30+'Մ-12'!Q30</f>
        <v>22</v>
      </c>
      <c r="R30" s="301"/>
      <c r="S30" s="44">
        <f>'Մ-10'!S30+'Մ-11'!S30+'Մ-12'!S30</f>
        <v>133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1244</v>
      </c>
      <c r="S31" s="44">
        <f>'Մ-10'!S31+'Մ-11'!S31+'Մ-12'!S31</f>
        <v>351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94"/>
      <c r="J33" s="194"/>
      <c r="K33" s="194"/>
      <c r="L33" s="311" t="s">
        <v>17</v>
      </c>
      <c r="M33" s="311"/>
      <c r="N33" s="443" t="s">
        <v>18</v>
      </c>
      <c r="O33" s="443"/>
      <c r="P33" s="264"/>
      <c r="Q33" s="264"/>
      <c r="R33" s="264"/>
      <c r="S33" s="264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93"/>
      <c r="J34" s="193"/>
      <c r="K34" s="193"/>
      <c r="L34" s="430">
        <f>'Մ-10'!L34:M34+'Մ-11'!L34:M34+'Մ-12'!L34:M34</f>
        <v>0</v>
      </c>
      <c r="M34" s="431"/>
      <c r="N34" s="435">
        <f>'Մ-10'!N34:O34+'Մ-11'!N34:O34+'Մ-12'!N34:O34</f>
        <v>0</v>
      </c>
      <c r="O34" s="435"/>
      <c r="P34" s="264"/>
      <c r="Q34" s="264"/>
      <c r="R34" s="264"/>
      <c r="S34" s="264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93"/>
      <c r="J35" s="193"/>
      <c r="K35" s="193"/>
      <c r="L35" s="430">
        <f>'Մ-10'!L35:M35+'Մ-11'!L35:M35+'Մ-12'!L35:M35</f>
        <v>0</v>
      </c>
      <c r="M35" s="431"/>
      <c r="N35" s="435">
        <f>'Մ-10'!N35:O35+'Մ-11'!N35:O35+'Մ-12'!N35:O35</f>
        <v>0</v>
      </c>
      <c r="O35" s="435"/>
      <c r="P35" s="264"/>
      <c r="Q35" s="264"/>
      <c r="R35" s="264"/>
      <c r="S35" s="264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92"/>
      <c r="J36" s="192"/>
      <c r="K36" s="192"/>
      <c r="L36" s="430">
        <f>'Մ-10'!L36:M36+'Մ-11'!L36:M36+'Մ-12'!L36:M36</f>
        <v>0</v>
      </c>
      <c r="M36" s="431"/>
      <c r="N36" s="435">
        <f>'Մ-10'!N36:O36+'Մ-11'!N36:O36+'Մ-12'!N36:O36</f>
        <v>0</v>
      </c>
      <c r="O36" s="435"/>
      <c r="P36" s="264"/>
      <c r="Q36" s="264"/>
      <c r="R36" s="264"/>
      <c r="S36" s="264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8:F8"/>
    <mergeCell ref="G8:H8"/>
    <mergeCell ref="I8:J8"/>
    <mergeCell ref="L8:O8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D26:H26"/>
    <mergeCell ref="L26:M26"/>
    <mergeCell ref="D27:H27"/>
    <mergeCell ref="R27:R30"/>
    <mergeCell ref="D30:H30"/>
    <mergeCell ref="L30:O30"/>
    <mergeCell ref="S27:S28"/>
    <mergeCell ref="D28:H28"/>
    <mergeCell ref="N28:O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61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'Մ-1-ին Եռ.'!C8:C9+'Մ-2-րդ Եռ.'!C8:C9</f>
        <v>34408</v>
      </c>
      <c r="D8" s="347">
        <f>'Մ-1-ին Եռ.'!D8:F8+'Մ-2-րդ Եռ.'!D8:F8</f>
        <v>9037</v>
      </c>
      <c r="E8" s="348"/>
      <c r="F8" s="349"/>
      <c r="G8" s="358">
        <f>'Մ-1-ին Եռ.'!G8:H8+'Մ-2-րդ Եռ.'!G8:H8</f>
        <v>176</v>
      </c>
      <c r="H8" s="346"/>
      <c r="I8" s="358">
        <f>'Մ-1-ին Եռ.'!I8:J8+'Մ-2-րդ Եռ.'!I8:J8</f>
        <v>35</v>
      </c>
      <c r="J8" s="346"/>
      <c r="K8" s="181">
        <f>'Մ-1-ին Եռ.'!K8+'Մ-2-րդ Եռ.'!K8</f>
        <v>6</v>
      </c>
      <c r="L8" s="363">
        <f>'Մ-1-ին Եռ.'!L8:O8+'Մ-2-րդ Եռ.'!L8:O8</f>
        <v>10754</v>
      </c>
      <c r="M8" s="364"/>
      <c r="N8" s="364"/>
      <c r="O8" s="365"/>
      <c r="P8" s="180">
        <f>'Մ-1-ին Եռ.'!P8+'Մ-2-րդ Եռ.'!P8</f>
        <v>14113</v>
      </c>
      <c r="Q8" s="179">
        <f>'Մ-1-ին Եռ.'!Q8+'Մ-2-րդ Եռ.'!Q8</f>
        <v>261</v>
      </c>
      <c r="R8" s="353">
        <f>'Մ-1-ին Եռ.'!R8:S8+'Մ-2-րդ Եռ.'!R8:S8</f>
        <v>11029</v>
      </c>
      <c r="S8" s="346"/>
    </row>
    <row r="9" spans="1:19" ht="18.75" customHeight="1" x14ac:dyDescent="0.3">
      <c r="A9" s="318"/>
      <c r="B9" s="320"/>
      <c r="C9" s="346"/>
      <c r="D9" s="28">
        <f>SUM(D10:D25)</f>
        <v>8757</v>
      </c>
      <c r="E9" s="18">
        <f>E10+E12+E14+E15</f>
        <v>75</v>
      </c>
      <c r="F9" s="18">
        <f>F10+F12+F14+F15</f>
        <v>205</v>
      </c>
      <c r="G9" s="43">
        <f>'Մ-1-ին Եռ.'!G9+'Մ-2-րդ Եռ.'!G9</f>
        <v>64</v>
      </c>
      <c r="H9" s="43">
        <f>'Մ-1-ին Եռ.'!H9+'Մ-2-րդ Եռ.'!H9</f>
        <v>112</v>
      </c>
      <c r="I9" s="43">
        <f>'Մ-1-ին Եռ.'!I9+'Մ-2-րդ Եռ.'!I9</f>
        <v>14</v>
      </c>
      <c r="J9" s="43">
        <f>'Մ-1-ին Եռ.'!J9+'Մ-2-րդ Եռ.'!J9</f>
        <v>21</v>
      </c>
      <c r="K9" s="43">
        <f>'Մ-1-ին Եռ.'!K9+'Մ-2-րդ Եռ.'!K9</f>
        <v>6</v>
      </c>
      <c r="L9" s="354">
        <f>L11+M11</f>
        <v>6014</v>
      </c>
      <c r="M9" s="355"/>
      <c r="N9" s="356">
        <f>N27</f>
        <v>4740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2">
        <f>'Մ-1-ին Եռ.'!D10+'Մ-2-րդ Եռ.'!D10</f>
        <v>111</v>
      </c>
      <c r="E10" s="42">
        <f>'Մ-1-ին Եռ.'!E10+'Մ-2-րդ Եռ.'!E10</f>
        <v>73</v>
      </c>
      <c r="F10" s="42">
        <f>'Մ-1-ին Եռ.'!F10+'Մ-2-րդ Եռ.'!F10</f>
        <v>176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2">
        <f>'Մ-1-ին Եռ.'!D11+'Մ-2-րդ Եռ.'!D11</f>
        <v>179</v>
      </c>
      <c r="E11" s="64"/>
      <c r="F11" s="81"/>
      <c r="G11" s="368"/>
      <c r="H11" s="369"/>
      <c r="I11" s="368"/>
      <c r="J11" s="369"/>
      <c r="K11" s="189"/>
      <c r="L11" s="28">
        <f>L27+L28</f>
        <v>5713</v>
      </c>
      <c r="M11" s="18">
        <f>M27+M28</f>
        <v>301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2">
        <f>'Մ-1-ին Եռ.'!D12+'Մ-2-րդ Եռ.'!D12</f>
        <v>31</v>
      </c>
      <c r="E12" s="42">
        <f>'Մ-1-ին Եռ.'!E12+'Մ-2-րդ Եռ.'!E12</f>
        <v>1</v>
      </c>
      <c r="F12" s="42">
        <f>'Մ-1-ին Եռ.'!F12+'Մ-2-րդ Եռ.'!F12</f>
        <v>20</v>
      </c>
      <c r="G12" s="368"/>
      <c r="H12" s="369"/>
      <c r="I12" s="368"/>
      <c r="J12" s="369"/>
      <c r="K12" s="189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2">
        <f>'Մ-1-ին Եռ.'!D13+'Մ-2-րդ Եռ.'!D13</f>
        <v>32</v>
      </c>
      <c r="E13" s="65"/>
      <c r="F13" s="81"/>
      <c r="G13" s="368"/>
      <c r="H13" s="369"/>
      <c r="I13" s="368"/>
      <c r="J13" s="369"/>
      <c r="K13" s="189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2">
        <f>'Մ-1-ին Եռ.'!D14+'Մ-2-րդ Եռ.'!D14</f>
        <v>4</v>
      </c>
      <c r="E14" s="42">
        <f>'Մ-1-ին Եռ.'!E14+'Մ-2-րդ Եռ.'!E14</f>
        <v>1</v>
      </c>
      <c r="F14" s="42">
        <f>'Մ-1-ին Եռ.'!F14+'Մ-2-րդ Եռ.'!F14</f>
        <v>9</v>
      </c>
      <c r="G14" s="368"/>
      <c r="H14" s="369"/>
      <c r="I14" s="368"/>
      <c r="J14" s="369"/>
      <c r="K14" s="189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368"/>
      <c r="H15" s="369"/>
      <c r="I15" s="368"/>
      <c r="J15" s="369"/>
      <c r="K15" s="189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2">
        <f>'Մ-1-ին Եռ.'!D16+'Մ-2-րդ Եռ.'!D16</f>
        <v>5</v>
      </c>
      <c r="E16" s="65"/>
      <c r="F16" s="182"/>
      <c r="G16" s="368"/>
      <c r="H16" s="369"/>
      <c r="I16" s="368"/>
      <c r="J16" s="369"/>
      <c r="K16" s="189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2">
        <f>'Մ-1-ին Եռ.'!D17+'Մ-2-րդ Եռ.'!D17</f>
        <v>41</v>
      </c>
      <c r="E17" s="65"/>
      <c r="F17" s="182"/>
      <c r="G17" s="368"/>
      <c r="H17" s="369"/>
      <c r="I17" s="368"/>
      <c r="J17" s="369"/>
      <c r="K17" s="189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2">
        <f>'Մ-1-ին Եռ.'!D18+'Մ-2-րդ Եռ.'!D18</f>
        <v>213</v>
      </c>
      <c r="E18" s="65"/>
      <c r="F18" s="182"/>
      <c r="G18" s="368"/>
      <c r="H18" s="369"/>
      <c r="I18" s="368"/>
      <c r="J18" s="369"/>
      <c r="K18" s="189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2">
        <f>'Մ-1-ին Եռ.'!D19+'Մ-2-րդ Եռ.'!D19</f>
        <v>498</v>
      </c>
      <c r="E19" s="65"/>
      <c r="F19" s="182"/>
      <c r="G19" s="368"/>
      <c r="H19" s="369"/>
      <c r="I19" s="368"/>
      <c r="J19" s="369"/>
      <c r="K19" s="189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1276</v>
      </c>
      <c r="E20" s="65"/>
      <c r="F20" s="182"/>
      <c r="G20" s="368"/>
      <c r="H20" s="369"/>
      <c r="I20" s="368"/>
      <c r="J20" s="369"/>
      <c r="K20" s="189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42">
        <f>'Մ-1-ին Եռ.'!D21+'Մ-2-րդ Եռ.'!D21</f>
        <v>2159</v>
      </c>
      <c r="E21" s="65"/>
      <c r="F21" s="182"/>
      <c r="G21" s="368"/>
      <c r="H21" s="369"/>
      <c r="I21" s="368"/>
      <c r="J21" s="369"/>
      <c r="K21" s="189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42">
        <f>'Մ-1-ին Եռ.'!D22+'Մ-2-րդ Եռ.'!D22</f>
        <v>533</v>
      </c>
      <c r="E22" s="65"/>
      <c r="F22" s="182"/>
      <c r="G22" s="368"/>
      <c r="H22" s="369"/>
      <c r="I22" s="368"/>
      <c r="J22" s="369"/>
      <c r="K22" s="189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42">
        <f>'Մ-1-ին Եռ.'!D23+'Մ-2-րդ Եռ.'!D23</f>
        <v>725</v>
      </c>
      <c r="E23" s="65"/>
      <c r="F23" s="182"/>
      <c r="G23" s="368"/>
      <c r="H23" s="369"/>
      <c r="I23" s="368"/>
      <c r="J23" s="369"/>
      <c r="K23" s="189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42">
        <f>'Մ-1-ին Եռ.'!D24+'Մ-2-րդ Եռ.'!D24</f>
        <v>2941</v>
      </c>
      <c r="E24" s="65"/>
      <c r="F24" s="182"/>
      <c r="G24" s="368"/>
      <c r="H24" s="369"/>
      <c r="I24" s="368"/>
      <c r="J24" s="369"/>
      <c r="K24" s="189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42">
        <f>'Մ-1-ին Եռ.'!D25+'Մ-2-րդ Եռ.'!D25</f>
        <v>9</v>
      </c>
      <c r="E25" s="66"/>
      <c r="F25" s="182"/>
      <c r="G25" s="368"/>
      <c r="H25" s="369"/>
      <c r="I25" s="368"/>
      <c r="J25" s="369"/>
      <c r="K25" s="189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7030</v>
      </c>
      <c r="D27" s="310"/>
      <c r="E27" s="291"/>
      <c r="F27" s="291"/>
      <c r="G27" s="291"/>
      <c r="H27" s="292"/>
      <c r="I27" s="176"/>
      <c r="J27" s="176"/>
      <c r="K27" s="176"/>
      <c r="L27" s="42">
        <f>'Մ-1-ին Եռ.'!L27+'Մ-2-րդ Եռ.'!L27</f>
        <v>798</v>
      </c>
      <c r="M27" s="42">
        <f>'Մ-1-ին Եռ.'!M27+'Մ-2-րդ Եռ.'!M27</f>
        <v>11</v>
      </c>
      <c r="N27" s="42">
        <f>'Մ-1-ին Եռ.'!N27+'Մ-2-րդ Եռ.'!N27</f>
        <v>4740</v>
      </c>
      <c r="O27" s="42">
        <f>'Մ-1-ին Եռ.'!O27+'Մ-2-րդ Եռ.'!O27</f>
        <v>1481</v>
      </c>
      <c r="P27" s="52"/>
      <c r="Q27" s="235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19785</v>
      </c>
      <c r="D28" s="288"/>
      <c r="E28" s="289"/>
      <c r="F28" s="289"/>
      <c r="G28" s="289"/>
      <c r="H28" s="290"/>
      <c r="I28" s="176"/>
      <c r="J28" s="176"/>
      <c r="K28" s="176"/>
      <c r="L28" s="42">
        <f>'Մ-1-ին Եռ.'!L28+'Մ-2-րդ Եռ.'!L28</f>
        <v>4915</v>
      </c>
      <c r="M28" s="42">
        <f>'Մ-1-ին Եռ.'!M28+'Մ-2-րդ Եռ.'!M28</f>
        <v>290</v>
      </c>
      <c r="N28" s="291"/>
      <c r="O28" s="292"/>
      <c r="P28" s="42">
        <f>'Մ-1-ին Եռ.'!P28+'Մ-2-րդ Եռ.'!P28</f>
        <v>14113</v>
      </c>
      <c r="Q28" s="42">
        <f>'Մ-1-ին Եռ.'!Q28+'Մ-2-րդ Եռ.'!Q28</f>
        <v>261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1532</v>
      </c>
      <c r="D29" s="310"/>
      <c r="E29" s="291"/>
      <c r="F29" s="291"/>
      <c r="G29" s="291"/>
      <c r="H29" s="292"/>
      <c r="I29" s="176"/>
      <c r="J29" s="176"/>
      <c r="K29" s="176"/>
      <c r="L29" s="42">
        <f>'Մ-1-ին Եռ.'!L29+'Մ-2-րդ Եռ.'!L29</f>
        <v>355</v>
      </c>
      <c r="M29" s="305"/>
      <c r="N29" s="306"/>
      <c r="O29" s="307"/>
      <c r="P29" s="42">
        <f>'Մ-1-ին Եռ.'!P29+'Մ-2-րդ Եռ.'!P29</f>
        <v>1044</v>
      </c>
      <c r="Q29" s="42">
        <f>'Մ-1-ին Եռ.'!Q29+'Մ-2-րդ Եռ.'!Q29</f>
        <v>133</v>
      </c>
      <c r="R29" s="300"/>
      <c r="S29" s="44">
        <f>'Մ-1-ին Եռ.'!S29+'Մ-2-րդ Եռ.'!S29</f>
        <v>1246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177"/>
      <c r="Q30" s="42">
        <f>'Մ-1-ին Եռ.'!Q30+'Մ-2-րդ Եռ.'!Q30</f>
        <v>128</v>
      </c>
      <c r="R30" s="301"/>
      <c r="S30" s="44">
        <f>'Մ-1-ին Եռ.'!S30+'Մ-2-րդ Եռ.'!S30</f>
        <v>1029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8754</v>
      </c>
      <c r="S31" s="44">
        <f>'Մ-1-ին Եռ.'!S31+'Մ-2-րդ Եռ.'!S31</f>
        <v>2275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94"/>
      <c r="J33" s="194"/>
      <c r="K33" s="194"/>
      <c r="L33" s="311" t="s">
        <v>17</v>
      </c>
      <c r="M33" s="311"/>
      <c r="N33" s="443" t="s">
        <v>18</v>
      </c>
      <c r="O33" s="445"/>
      <c r="P33" s="204"/>
      <c r="Q33" s="187"/>
      <c r="R33" s="187"/>
      <c r="S33" s="18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93"/>
      <c r="J34" s="193"/>
      <c r="K34" s="193"/>
      <c r="L34" s="430">
        <f>'Մ-1-ին Եռ.'!L34:M34+'Մ-2-րդ Եռ.'!L34:M34</f>
        <v>0</v>
      </c>
      <c r="M34" s="431"/>
      <c r="N34" s="430">
        <f>'Մ-1-ին Եռ.'!N34:O34+'Մ-2-րդ Եռ.'!N34:O34</f>
        <v>0</v>
      </c>
      <c r="O34" s="444"/>
      <c r="P34" s="195"/>
      <c r="Q34" s="189"/>
      <c r="R34" s="189"/>
      <c r="S34" s="183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93"/>
      <c r="J35" s="193"/>
      <c r="K35" s="193"/>
      <c r="L35" s="430">
        <f>'Մ-1-ին Եռ.'!L35:M35+'Մ-2-րդ Եռ.'!L35:M35</f>
        <v>0</v>
      </c>
      <c r="M35" s="431"/>
      <c r="N35" s="430">
        <f>'Մ-1-ին Եռ.'!N35:O35+'Մ-2-րդ Եռ.'!N35:O35</f>
        <v>0</v>
      </c>
      <c r="O35" s="444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92"/>
      <c r="J36" s="192"/>
      <c r="K36" s="192"/>
      <c r="L36" s="430">
        <f>'Մ-1-ին Եռ.'!L36:M36+'Մ-2-րդ Եռ.'!L36:M36</f>
        <v>0</v>
      </c>
      <c r="M36" s="431"/>
      <c r="N36" s="430">
        <f>'Մ-1-ին Եռ.'!N36:O36+'Մ-2-րդ Եռ.'!N36:O36</f>
        <v>0</v>
      </c>
      <c r="O36" s="444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S9:S25"/>
    <mergeCell ref="G10:H25"/>
    <mergeCell ref="I10:J25"/>
    <mergeCell ref="O10:O25"/>
    <mergeCell ref="M12:M25"/>
    <mergeCell ref="A26:C26"/>
    <mergeCell ref="D26:H26"/>
    <mergeCell ref="L26:M26"/>
    <mergeCell ref="D27:H27"/>
    <mergeCell ref="R27:R30"/>
    <mergeCell ref="D30:H30"/>
    <mergeCell ref="L30:O30"/>
    <mergeCell ref="S27:S28"/>
    <mergeCell ref="D28:H28"/>
    <mergeCell ref="N28:O28"/>
    <mergeCell ref="D29:H29"/>
    <mergeCell ref="M29:O29"/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H44" sqref="H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62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'Մ-3-րդ Եռ.'!C8:C9+'Մ-4-րդ Եռ.'!C8:C9</f>
        <v>22602</v>
      </c>
      <c r="D8" s="347">
        <f>D9+E9+F9</f>
        <v>5804</v>
      </c>
      <c r="E8" s="348"/>
      <c r="F8" s="349"/>
      <c r="G8" s="358">
        <f>G9+H9</f>
        <v>192</v>
      </c>
      <c r="H8" s="346"/>
      <c r="I8" s="358">
        <f>I9+J9</f>
        <v>12</v>
      </c>
      <c r="J8" s="346"/>
      <c r="K8" s="181">
        <f>K9</f>
        <v>8</v>
      </c>
      <c r="L8" s="363">
        <f>L9+N9</f>
        <v>7400</v>
      </c>
      <c r="M8" s="364"/>
      <c r="N8" s="364"/>
      <c r="O8" s="365"/>
      <c r="P8" s="180">
        <f>P28</f>
        <v>9249</v>
      </c>
      <c r="Q8" s="179">
        <f t="shared" ref="Q8" si="0">SUM(Q29:Q30)</f>
        <v>149</v>
      </c>
      <c r="R8" s="353">
        <f>S31+R31</f>
        <v>6475</v>
      </c>
      <c r="S8" s="346"/>
    </row>
    <row r="9" spans="1:19" ht="18.75" customHeight="1" x14ac:dyDescent="0.3">
      <c r="A9" s="318"/>
      <c r="B9" s="320"/>
      <c r="C9" s="346"/>
      <c r="D9" s="28">
        <f>SUM(D10:D25)</f>
        <v>5488</v>
      </c>
      <c r="E9" s="18">
        <f>E10+E12+E14+E15</f>
        <v>103</v>
      </c>
      <c r="F9" s="18">
        <f>F10+F12+F14+F15</f>
        <v>213</v>
      </c>
      <c r="G9" s="43">
        <f>'Մ-3-րդ Եռ.'!G9+'Մ-4-րդ Եռ.'!G9</f>
        <v>62</v>
      </c>
      <c r="H9" s="43">
        <f>'Մ-3-րդ Եռ.'!H9+'Մ-4-րդ Եռ.'!H9</f>
        <v>130</v>
      </c>
      <c r="I9" s="43">
        <f>'Մ-3-րդ Եռ.'!I9+'Մ-4-րդ Եռ.'!I9</f>
        <v>7</v>
      </c>
      <c r="J9" s="43">
        <f>'Մ-3-րդ Եռ.'!J9+'Մ-4-րդ Եռ.'!J9</f>
        <v>5</v>
      </c>
      <c r="K9" s="43">
        <f>'Մ-3-րդ Եռ.'!K9+'Մ-4-րդ Եռ.'!K9</f>
        <v>8</v>
      </c>
      <c r="L9" s="354">
        <f>L11+M11</f>
        <v>3025</v>
      </c>
      <c r="M9" s="355"/>
      <c r="N9" s="356">
        <f>N27</f>
        <v>4375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2">
        <f>'Մ-3-րդ Եռ.'!D10+'Մ-4-րդ Եռ.'!D10</f>
        <v>93</v>
      </c>
      <c r="E10" s="42">
        <f>'Մ-3-րդ Եռ.'!E10+'Մ-4-րդ Եռ.'!E10</f>
        <v>99</v>
      </c>
      <c r="F10" s="42">
        <f>'Մ-3-րդ Եռ.'!F10+'Մ-4-րդ Եռ.'!F10</f>
        <v>205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2">
        <f>'Մ-3-րդ Եռ.'!D11+'Մ-4-րդ Եռ.'!D11</f>
        <v>214</v>
      </c>
      <c r="E11" s="64"/>
      <c r="F11" s="81"/>
      <c r="G11" s="368"/>
      <c r="H11" s="369"/>
      <c r="I11" s="368"/>
      <c r="J11" s="369"/>
      <c r="K11" s="189"/>
      <c r="L11" s="28">
        <f>'Մ-3-րդ Եռ.'!L11+'Մ-4-րդ Եռ.'!L11</f>
        <v>2817</v>
      </c>
      <c r="M11" s="28">
        <f>'Մ-3-րդ Եռ.'!M11+'Մ-4-րդ Եռ.'!M11</f>
        <v>208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2">
        <f>'Մ-3-րդ Եռ.'!D12+'Մ-4-րդ Եռ.'!D12</f>
        <v>10</v>
      </c>
      <c r="E12" s="42">
        <f>'Մ-3-րդ Եռ.'!E12+'Մ-4-րդ Եռ.'!E12</f>
        <v>1</v>
      </c>
      <c r="F12" s="42">
        <f>'Մ-3-րդ Եռ.'!F12+'Մ-4-րդ Եռ.'!F12</f>
        <v>6</v>
      </c>
      <c r="G12" s="368"/>
      <c r="H12" s="369"/>
      <c r="I12" s="368"/>
      <c r="J12" s="369"/>
      <c r="K12" s="189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2">
        <f>'Մ-3-րդ Եռ.'!D13+'Մ-4-րդ Եռ.'!D13</f>
        <v>15</v>
      </c>
      <c r="E13" s="65"/>
      <c r="F13" s="81"/>
      <c r="G13" s="368"/>
      <c r="H13" s="369"/>
      <c r="I13" s="368"/>
      <c r="J13" s="369"/>
      <c r="K13" s="189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2">
        <f>'Մ-3-րդ Եռ.'!D14+'Մ-4-րդ Եռ.'!D14</f>
        <v>12</v>
      </c>
      <c r="E14" s="42">
        <f>'Մ-3-րդ Եռ.'!E14+'Մ-4-րդ Եռ.'!E14</f>
        <v>3</v>
      </c>
      <c r="F14" s="42">
        <f>'Մ-3-րդ Եռ.'!F14+'Մ-4-րդ Եռ.'!F14</f>
        <v>2</v>
      </c>
      <c r="G14" s="368"/>
      <c r="H14" s="369"/>
      <c r="I14" s="368"/>
      <c r="J14" s="369"/>
      <c r="K14" s="189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368"/>
      <c r="H15" s="369"/>
      <c r="I15" s="368"/>
      <c r="J15" s="369"/>
      <c r="K15" s="189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2">
        <f>'Մ-3-րդ Եռ.'!D16+'Մ-4-րդ Եռ.'!D16</f>
        <v>12</v>
      </c>
      <c r="E16" s="65"/>
      <c r="F16" s="182"/>
      <c r="G16" s="368"/>
      <c r="H16" s="369"/>
      <c r="I16" s="368"/>
      <c r="J16" s="369"/>
      <c r="K16" s="189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2">
        <f>'Մ-3-րդ Եռ.'!D17+'Մ-4-րդ Եռ.'!D17</f>
        <v>0</v>
      </c>
      <c r="E17" s="65"/>
      <c r="F17" s="182"/>
      <c r="G17" s="368"/>
      <c r="H17" s="369"/>
      <c r="I17" s="368"/>
      <c r="J17" s="369"/>
      <c r="K17" s="189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2">
        <f>'Մ-3-րդ Եռ.'!D18+'Մ-4-րդ Եռ.'!D18</f>
        <v>158</v>
      </c>
      <c r="E18" s="65"/>
      <c r="F18" s="182"/>
      <c r="G18" s="368"/>
      <c r="H18" s="369"/>
      <c r="I18" s="368"/>
      <c r="J18" s="369"/>
      <c r="K18" s="189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2">
        <f>'Մ-3-րդ Եռ.'!D19+'Մ-4-րդ Եռ.'!D19</f>
        <v>98</v>
      </c>
      <c r="E19" s="65"/>
      <c r="F19" s="182"/>
      <c r="G19" s="368"/>
      <c r="H19" s="369"/>
      <c r="I19" s="368"/>
      <c r="J19" s="369"/>
      <c r="K19" s="189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858</v>
      </c>
      <c r="E20" s="65"/>
      <c r="F20" s="182"/>
      <c r="G20" s="368"/>
      <c r="H20" s="369"/>
      <c r="I20" s="368"/>
      <c r="J20" s="369"/>
      <c r="K20" s="189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42">
        <f>'Մ-3-րդ Եռ.'!D21+'Մ-4-րդ Եռ.'!D21</f>
        <v>1608</v>
      </c>
      <c r="E21" s="65"/>
      <c r="F21" s="182"/>
      <c r="G21" s="368"/>
      <c r="H21" s="369"/>
      <c r="I21" s="368"/>
      <c r="J21" s="369"/>
      <c r="K21" s="189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42">
        <f>'Մ-3-րդ Եռ.'!D22+'Մ-4-րդ Եռ.'!D22</f>
        <v>444</v>
      </c>
      <c r="E22" s="65"/>
      <c r="F22" s="182"/>
      <c r="G22" s="368"/>
      <c r="H22" s="369"/>
      <c r="I22" s="368"/>
      <c r="J22" s="369"/>
      <c r="K22" s="189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42">
        <f>'Մ-3-րդ Եռ.'!D23+'Մ-4-րդ Եռ.'!D23</f>
        <v>326</v>
      </c>
      <c r="E23" s="65"/>
      <c r="F23" s="182"/>
      <c r="G23" s="368"/>
      <c r="H23" s="369"/>
      <c r="I23" s="368"/>
      <c r="J23" s="369"/>
      <c r="K23" s="189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42">
        <f>'Մ-3-րդ Եռ.'!D24+'Մ-4-րդ Եռ.'!D24</f>
        <v>1623</v>
      </c>
      <c r="E24" s="65"/>
      <c r="F24" s="182"/>
      <c r="G24" s="368"/>
      <c r="H24" s="369"/>
      <c r="I24" s="368"/>
      <c r="J24" s="369"/>
      <c r="K24" s="189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42">
        <f>'Մ-3-րդ Եռ.'!D25+'Մ-4-րդ Եռ.'!D25</f>
        <v>17</v>
      </c>
      <c r="E25" s="66"/>
      <c r="F25" s="182"/>
      <c r="G25" s="368"/>
      <c r="H25" s="369"/>
      <c r="I25" s="368"/>
      <c r="J25" s="369"/>
      <c r="K25" s="189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6283</v>
      </c>
      <c r="D27" s="310"/>
      <c r="E27" s="291"/>
      <c r="F27" s="291"/>
      <c r="G27" s="291"/>
      <c r="H27" s="292"/>
      <c r="I27" s="176"/>
      <c r="J27" s="176"/>
      <c r="K27" s="176"/>
      <c r="L27" s="42">
        <f>'Մ-3-րդ Եռ.'!L27+'Մ-4-րդ Եռ.'!L27</f>
        <v>1054</v>
      </c>
      <c r="M27" s="42">
        <f>'Մ-3-րդ Եռ.'!M27+'Մ-4-րդ Եռ.'!M27</f>
        <v>13</v>
      </c>
      <c r="N27" s="42">
        <f>'Մ-3-րդ Եռ.'!N27+'Մ-4-րդ Եռ.'!N27</f>
        <v>4375</v>
      </c>
      <c r="O27" s="42">
        <f>'Մ-3-րդ Եռ.'!O27+'Մ-4-րդ Եռ.'!O27</f>
        <v>841</v>
      </c>
      <c r="P27" s="52"/>
      <c r="Q27" s="235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L28+M28+P28+Q28+E9+F9+G8+I8+K8</f>
        <v>11884</v>
      </c>
      <c r="D28" s="288"/>
      <c r="E28" s="289"/>
      <c r="F28" s="289"/>
      <c r="G28" s="289"/>
      <c r="H28" s="290"/>
      <c r="I28" s="176"/>
      <c r="J28" s="176"/>
      <c r="K28" s="176"/>
      <c r="L28" s="42">
        <f>'Մ-3-րդ Եռ.'!L28+'Մ-4-րդ Եռ.'!L28</f>
        <v>1763</v>
      </c>
      <c r="M28" s="42">
        <f>'Մ-3-րդ Եռ.'!M28+'Մ-4-րդ Եռ.'!M28</f>
        <v>195</v>
      </c>
      <c r="N28" s="291"/>
      <c r="O28" s="292"/>
      <c r="P28" s="42">
        <f>'Մ-3-րդ Եռ.'!P28+'Մ-4-րդ Եռ.'!P28</f>
        <v>9249</v>
      </c>
      <c r="Q28" s="42">
        <f>'Մ-3-րդ Եռ.'!Q28+'Մ-4-րդ Եռ.'!Q28</f>
        <v>149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1026</v>
      </c>
      <c r="D29" s="310"/>
      <c r="E29" s="291"/>
      <c r="F29" s="291"/>
      <c r="G29" s="291"/>
      <c r="H29" s="292"/>
      <c r="I29" s="176"/>
      <c r="J29" s="176"/>
      <c r="K29" s="176"/>
      <c r="L29" s="42">
        <f>'Մ-3-րդ Եռ.'!L29+'Մ-4-րդ Եռ.'!L29</f>
        <v>197</v>
      </c>
      <c r="M29" s="305"/>
      <c r="N29" s="306"/>
      <c r="O29" s="307"/>
      <c r="P29" s="42">
        <f>'Մ-3-րդ Եռ.'!P29+'Մ-4-րդ Եռ.'!P29</f>
        <v>772</v>
      </c>
      <c r="Q29" s="42">
        <f>'Մ-3-րդ Եռ.'!Q29+'Մ-4-րդ Եռ.'!Q29</f>
        <v>57</v>
      </c>
      <c r="R29" s="300"/>
      <c r="S29" s="44">
        <f>'Մ-3-րդ Եռ.'!S29+'Մ-4-րդ Եռ.'!S29</f>
        <v>889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177"/>
      <c r="Q30" s="42">
        <f>'Մ-3-րդ Եռ.'!Q30+'Մ-4-րդ Եռ.'!Q30</f>
        <v>92</v>
      </c>
      <c r="R30" s="301"/>
      <c r="S30" s="44">
        <f>'Մ-3-րդ Եռ.'!S30+'Մ-4-րդ Եռ.'!S30</f>
        <v>533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5053</v>
      </c>
      <c r="S31" s="44">
        <f>'Մ-3-րդ Եռ.'!S31+'Մ-4-րդ Եռ.'!S31</f>
        <v>1422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94"/>
      <c r="J33" s="194"/>
      <c r="K33" s="194"/>
      <c r="L33" s="311" t="s">
        <v>17</v>
      </c>
      <c r="M33" s="311"/>
      <c r="N33" s="432" t="s">
        <v>18</v>
      </c>
      <c r="O33" s="446"/>
      <c r="P33" s="189"/>
      <c r="Q33" s="189"/>
      <c r="R33" s="189"/>
      <c r="S33" s="18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93"/>
      <c r="J34" s="193"/>
      <c r="K34" s="193"/>
      <c r="L34" s="430">
        <f>'Մ-3-րդ Եռ.'!L34:M34+'Մ-4-րդ Եռ.'!L34:M34</f>
        <v>0</v>
      </c>
      <c r="M34" s="431"/>
      <c r="N34" s="430">
        <f>'Մ-3-րդ Եռ.'!N34:O34+'Մ-4-րդ Եռ.'!N34:O34</f>
        <v>0</v>
      </c>
      <c r="O34" s="431"/>
      <c r="P34" s="189"/>
      <c r="Q34" s="189"/>
      <c r="R34" s="189"/>
      <c r="S34" s="183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93"/>
      <c r="J35" s="193"/>
      <c r="K35" s="193"/>
      <c r="L35" s="430">
        <f>'Մ-3-րդ Եռ.'!L35:M35+'Մ-4-րդ Եռ.'!L35:M35</f>
        <v>0</v>
      </c>
      <c r="M35" s="431"/>
      <c r="N35" s="430">
        <f>'Մ-3-րդ Եռ.'!N35:O35+'Մ-4-րդ Եռ.'!N35:O35</f>
        <v>0</v>
      </c>
      <c r="O35" s="431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92"/>
      <c r="J36" s="192"/>
      <c r="K36" s="192"/>
      <c r="L36" s="430">
        <f>'Մ-3-րդ Եռ.'!L36:M36+'Մ-4-րդ Եռ.'!L36:M36</f>
        <v>0</v>
      </c>
      <c r="M36" s="431"/>
      <c r="N36" s="430">
        <f>'Մ-3-րդ Եռ.'!N36:O36+'Մ-4-րդ Եռ.'!N36:O36</f>
        <v>0</v>
      </c>
      <c r="O36" s="431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13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63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'Մ-1-ին կիս.'!C8:C9+'Մ-2-րդ կիս.'!C8:C9</f>
        <v>57010</v>
      </c>
      <c r="D8" s="347">
        <f>'Մ-1-ին կիս.'!D8:F8+'Մ-2-րդ կիս.'!D8:F8</f>
        <v>14841</v>
      </c>
      <c r="E8" s="348"/>
      <c r="F8" s="349"/>
      <c r="G8" s="358">
        <f>G9+H9</f>
        <v>368</v>
      </c>
      <c r="H8" s="346"/>
      <c r="I8" s="358">
        <f>I9+J9</f>
        <v>47</v>
      </c>
      <c r="J8" s="346"/>
      <c r="K8" s="181">
        <f>K9</f>
        <v>14</v>
      </c>
      <c r="L8" s="363">
        <f>L9+N9</f>
        <v>18154</v>
      </c>
      <c r="M8" s="364"/>
      <c r="N8" s="364"/>
      <c r="O8" s="365"/>
      <c r="P8" s="180">
        <f>P28</f>
        <v>23362</v>
      </c>
      <c r="Q8" s="179">
        <f t="shared" ref="Q8" si="0">SUM(Q29:Q30)</f>
        <v>410</v>
      </c>
      <c r="R8" s="353">
        <f>S31+R31</f>
        <v>17504</v>
      </c>
      <c r="S8" s="346"/>
    </row>
    <row r="9" spans="1:19" ht="18.75" customHeight="1" x14ac:dyDescent="0.3">
      <c r="A9" s="318"/>
      <c r="B9" s="320"/>
      <c r="C9" s="346"/>
      <c r="D9" s="28">
        <f>SUM(D10:D25)</f>
        <v>14245</v>
      </c>
      <c r="E9" s="18">
        <f>E10+E12+E14+E15</f>
        <v>178</v>
      </c>
      <c r="F9" s="18">
        <f>F10+F12+F14+F15</f>
        <v>418</v>
      </c>
      <c r="G9" s="43">
        <f>'Մ-1-ին կիս.'!G9+'Մ-2-րդ կիս.'!G9</f>
        <v>126</v>
      </c>
      <c r="H9" s="43">
        <f>'Մ-1-ին կիս.'!H9+'Մ-2-րդ կիս.'!H9</f>
        <v>242</v>
      </c>
      <c r="I9" s="43">
        <f>'Մ-1-ին կիս.'!I9+'Մ-2-րդ կիս.'!I9</f>
        <v>21</v>
      </c>
      <c r="J9" s="43">
        <f>'Մ-1-ին կիս.'!J9+'Մ-2-րդ կիս.'!J9</f>
        <v>26</v>
      </c>
      <c r="K9" s="43">
        <f>'Մ-1-ին կիս.'!K9+'Մ-2-րդ կիս.'!K9</f>
        <v>14</v>
      </c>
      <c r="L9" s="354">
        <f>L11+M11</f>
        <v>9039</v>
      </c>
      <c r="M9" s="355"/>
      <c r="N9" s="356">
        <f>N27</f>
        <v>9115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56</v>
      </c>
      <c r="B10" s="374"/>
      <c r="C10" s="375"/>
      <c r="D10" s="42">
        <f>'Մ-1-ին կիս.'!D10+'Մ-2-րդ կիս.'!D10</f>
        <v>204</v>
      </c>
      <c r="E10" s="42">
        <f>'Մ-1-ին կիս.'!E10+'Մ-2-րդ կիս.'!E10</f>
        <v>172</v>
      </c>
      <c r="F10" s="42">
        <f>'Մ-1-ին կիս.'!F10+'Մ-2-րդ կիս.'!F10</f>
        <v>381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2">
        <f>'Մ-1-ին կիս.'!D11+'Մ-2-րդ կիս.'!D11</f>
        <v>393</v>
      </c>
      <c r="E11" s="64"/>
      <c r="F11" s="81"/>
      <c r="G11" s="368"/>
      <c r="H11" s="369"/>
      <c r="I11" s="368"/>
      <c r="J11" s="369"/>
      <c r="K11" s="189"/>
      <c r="L11" s="28">
        <f>'Մ-1-ին կիս.'!L11+'Մ-2-րդ կիս.'!L11</f>
        <v>8530</v>
      </c>
      <c r="M11" s="28">
        <f>'Մ-1-ին կիս.'!M11+'Մ-2-րդ կիս.'!M11</f>
        <v>509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2">
        <f>'Մ-1-ին կիս.'!D12+'Մ-2-րդ կիս.'!D12</f>
        <v>41</v>
      </c>
      <c r="E12" s="42">
        <f>'Մ-1-ին կիս.'!E12+'Մ-2-րդ կիս.'!E12</f>
        <v>2</v>
      </c>
      <c r="F12" s="42">
        <f>'Մ-1-ին կիս.'!F12+'Մ-2-րդ կիս.'!F12</f>
        <v>26</v>
      </c>
      <c r="G12" s="368"/>
      <c r="H12" s="369"/>
      <c r="I12" s="368"/>
      <c r="J12" s="369"/>
      <c r="K12" s="189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2">
        <f>'Մ-1-ին կիս.'!D13+'Մ-2-րդ կիս.'!D13</f>
        <v>47</v>
      </c>
      <c r="E13" s="65"/>
      <c r="F13" s="81"/>
      <c r="G13" s="368"/>
      <c r="H13" s="369"/>
      <c r="I13" s="368"/>
      <c r="J13" s="369"/>
      <c r="K13" s="189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2">
        <f>'Մ-1-ին կիս.'!D14+'Մ-2-րդ կիս.'!D14</f>
        <v>16</v>
      </c>
      <c r="E14" s="42">
        <f>'Մ-1-ին կիս.'!E14+'Մ-2-րդ կիս.'!E14</f>
        <v>4</v>
      </c>
      <c r="F14" s="42">
        <f>'Մ-1-ին կիս.'!F14+'Մ-2-րդ կիս.'!F14</f>
        <v>11</v>
      </c>
      <c r="G14" s="368"/>
      <c r="H14" s="369"/>
      <c r="I14" s="368"/>
      <c r="J14" s="369"/>
      <c r="K14" s="189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368"/>
      <c r="H15" s="369"/>
      <c r="I15" s="368"/>
      <c r="J15" s="369"/>
      <c r="K15" s="189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2">
        <f>'Մ-1-ին կիս.'!D16+'Մ-2-րդ կիս.'!D16</f>
        <v>17</v>
      </c>
      <c r="E16" s="65"/>
      <c r="F16" s="182"/>
      <c r="G16" s="368"/>
      <c r="H16" s="369"/>
      <c r="I16" s="368"/>
      <c r="J16" s="369"/>
      <c r="K16" s="189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2">
        <f>'Մ-1-ին կիս.'!D17+'Մ-2-րդ կիս.'!D17</f>
        <v>41</v>
      </c>
      <c r="E17" s="65"/>
      <c r="F17" s="182"/>
      <c r="G17" s="368"/>
      <c r="H17" s="369"/>
      <c r="I17" s="368"/>
      <c r="J17" s="369"/>
      <c r="K17" s="189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2">
        <f>'Մ-1-ին կիս.'!D18+'Մ-2-րդ կիս.'!D18</f>
        <v>371</v>
      </c>
      <c r="E18" s="65"/>
      <c r="F18" s="182"/>
      <c r="G18" s="368"/>
      <c r="H18" s="369"/>
      <c r="I18" s="368"/>
      <c r="J18" s="369"/>
      <c r="K18" s="189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2">
        <f>'Մ-1-ին կիս.'!D19+'Մ-2-րդ կիս.'!D19</f>
        <v>596</v>
      </c>
      <c r="E19" s="65"/>
      <c r="F19" s="182"/>
      <c r="G19" s="368"/>
      <c r="H19" s="369"/>
      <c r="I19" s="368"/>
      <c r="J19" s="369"/>
      <c r="K19" s="189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2134</v>
      </c>
      <c r="E20" s="65"/>
      <c r="F20" s="182"/>
      <c r="G20" s="368"/>
      <c r="H20" s="369"/>
      <c r="I20" s="368"/>
      <c r="J20" s="369"/>
      <c r="K20" s="189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x14ac:dyDescent="0.3">
      <c r="A21" s="373" t="s">
        <v>32</v>
      </c>
      <c r="B21" s="374"/>
      <c r="C21" s="434"/>
      <c r="D21" s="42">
        <f>'Մ-1-ին կիս.'!D21+'Մ-2-րդ կիս.'!D21</f>
        <v>3767</v>
      </c>
      <c r="E21" s="65"/>
      <c r="F21" s="182"/>
      <c r="G21" s="368"/>
      <c r="H21" s="369"/>
      <c r="I21" s="368"/>
      <c r="J21" s="369"/>
      <c r="K21" s="189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434"/>
      <c r="D22" s="42">
        <f>'Մ-1-ին կիս.'!D22+'Մ-2-րդ կիս.'!D22</f>
        <v>977</v>
      </c>
      <c r="E22" s="65"/>
      <c r="F22" s="182"/>
      <c r="G22" s="368"/>
      <c r="H22" s="369"/>
      <c r="I22" s="368"/>
      <c r="J22" s="369"/>
      <c r="K22" s="189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434"/>
      <c r="D23" s="42">
        <f>'Մ-1-ին կիս.'!D23+'Մ-2-րդ կիս.'!D23</f>
        <v>1051</v>
      </c>
      <c r="E23" s="65"/>
      <c r="F23" s="182"/>
      <c r="G23" s="368"/>
      <c r="H23" s="369"/>
      <c r="I23" s="368"/>
      <c r="J23" s="369"/>
      <c r="K23" s="189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434"/>
      <c r="D24" s="42">
        <f>'Մ-1-ին կիս.'!D24+'Մ-2-րդ կիս.'!D24</f>
        <v>4564</v>
      </c>
      <c r="E24" s="65"/>
      <c r="F24" s="182"/>
      <c r="G24" s="368"/>
      <c r="H24" s="369"/>
      <c r="I24" s="368"/>
      <c r="J24" s="369"/>
      <c r="K24" s="189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434"/>
      <c r="D25" s="42">
        <f>'Մ-1-ին կիս.'!D25+'Մ-2-րդ կիս.'!D25</f>
        <v>26</v>
      </c>
      <c r="E25" s="66"/>
      <c r="F25" s="182"/>
      <c r="G25" s="368"/>
      <c r="H25" s="369"/>
      <c r="I25" s="368"/>
      <c r="J25" s="369"/>
      <c r="K25" s="189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13313</v>
      </c>
      <c r="D27" s="310"/>
      <c r="E27" s="291"/>
      <c r="F27" s="291"/>
      <c r="G27" s="291"/>
      <c r="H27" s="292"/>
      <c r="I27" s="176"/>
      <c r="J27" s="176"/>
      <c r="K27" s="176"/>
      <c r="L27" s="42">
        <f>'Մ-1-ին կիս.'!L27+'Մ-2-րդ կիս.'!L27</f>
        <v>1852</v>
      </c>
      <c r="M27" s="42">
        <f>'Մ-1-ին կիս.'!M27+'Մ-2-րդ կիս.'!M27</f>
        <v>24</v>
      </c>
      <c r="N27" s="42">
        <f>'Մ-1-ին կիս.'!N27+'Մ-2-րդ կիս.'!N27</f>
        <v>9115</v>
      </c>
      <c r="O27" s="42">
        <f>'Մ-1-ին կիս.'!O27+'Մ-2-րդ կիս.'!O27</f>
        <v>2322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L28+M28+P28+E9+F9+G8+I8+K8</f>
        <v>31550</v>
      </c>
      <c r="D28" s="288"/>
      <c r="E28" s="289"/>
      <c r="F28" s="289"/>
      <c r="G28" s="289"/>
      <c r="H28" s="290"/>
      <c r="I28" s="176"/>
      <c r="J28" s="176"/>
      <c r="K28" s="176"/>
      <c r="L28" s="42">
        <f>'Մ-1-ին կիս.'!L28+'Մ-2-րդ կիս.'!L28</f>
        <v>6678</v>
      </c>
      <c r="M28" s="42">
        <f>'Մ-1-ին կիս.'!M28+'Մ-2-րդ կիս.'!M28</f>
        <v>485</v>
      </c>
      <c r="N28" s="291"/>
      <c r="O28" s="292"/>
      <c r="P28" s="42">
        <f>'Մ-1-ին կիս.'!P28+'Մ-2-րդ կիս.'!P28</f>
        <v>23362</v>
      </c>
      <c r="Q28" s="42">
        <f>'Մ-1-ին կիս.'!Q28+'Մ-2-րդ կիս.'!Q28</f>
        <v>410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2558</v>
      </c>
      <c r="D29" s="310"/>
      <c r="E29" s="291"/>
      <c r="F29" s="291"/>
      <c r="G29" s="291"/>
      <c r="H29" s="292"/>
      <c r="I29" s="176"/>
      <c r="J29" s="176"/>
      <c r="K29" s="176"/>
      <c r="L29" s="42">
        <f>'Մ-1-ին կիս.'!L29+'Մ-2-րդ կիս.'!L29</f>
        <v>552</v>
      </c>
      <c r="M29" s="305"/>
      <c r="N29" s="306"/>
      <c r="O29" s="307"/>
      <c r="P29" s="42">
        <f>'Մ-1-ին կիս.'!P29+'Մ-2-րդ կիս.'!P29</f>
        <v>1816</v>
      </c>
      <c r="Q29" s="42">
        <f>'Մ-1-ին կիս.'!Q29+'Մ-2-րդ կիս.'!Q29</f>
        <v>190</v>
      </c>
      <c r="R29" s="300"/>
      <c r="S29" s="44">
        <f>'Մ-1-ին կիս.'!S29+'Մ-2-րդ կիս.'!S29</f>
        <v>2135</v>
      </c>
    </row>
    <row r="30" spans="1:19" ht="34.5" customHeight="1" thickBot="1" x14ac:dyDescent="0.35">
      <c r="A30" s="286" t="s">
        <v>9</v>
      </c>
      <c r="B30" s="287"/>
      <c r="C30" s="10"/>
      <c r="D30" s="310"/>
      <c r="E30" s="291"/>
      <c r="F30" s="291"/>
      <c r="G30" s="291"/>
      <c r="H30" s="292"/>
      <c r="I30" s="91"/>
      <c r="J30" s="91"/>
      <c r="K30" s="91"/>
      <c r="L30" s="302"/>
      <c r="M30" s="303"/>
      <c r="N30" s="303"/>
      <c r="O30" s="304"/>
      <c r="P30" s="177"/>
      <c r="Q30" s="42">
        <f>'Մ-1-ին կիս.'!Q30+'Մ-2-րդ կիս.'!Q30</f>
        <v>220</v>
      </c>
      <c r="R30" s="301"/>
      <c r="S30" s="44">
        <f>'Մ-1-ին կիս.'!S30+'Մ-2-րդ կիս.'!S30</f>
        <v>1562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13807</v>
      </c>
      <c r="S31" s="44">
        <f>'Մ-1-ին կիս.'!S31+'Մ-2-րդ կիս.'!S31</f>
        <v>3697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94"/>
      <c r="J33" s="194"/>
      <c r="K33" s="194"/>
      <c r="L33" s="311" t="s">
        <v>17</v>
      </c>
      <c r="M33" s="311"/>
      <c r="N33" s="432" t="s">
        <v>18</v>
      </c>
      <c r="O33" s="446"/>
      <c r="P33" s="198"/>
      <c r="Q33" s="198"/>
      <c r="R33" s="198"/>
      <c r="S33" s="199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93"/>
      <c r="J34" s="193"/>
      <c r="K34" s="193"/>
      <c r="L34" s="430">
        <f>'Մ-1-ին կիս.'!L34:M34+'Մ-2-րդ կիս.'!L34:M34</f>
        <v>0</v>
      </c>
      <c r="M34" s="431"/>
      <c r="N34" s="430">
        <f>'Մ-1-ին կիս.'!N34:O34+'Մ-2-րդ կիս.'!N34:O34</f>
        <v>0</v>
      </c>
      <c r="O34" s="431"/>
      <c r="P34" s="200"/>
      <c r="Q34" s="200"/>
      <c r="R34" s="200"/>
      <c r="S34" s="197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93"/>
      <c r="J35" s="193"/>
      <c r="K35" s="193"/>
      <c r="L35" s="430">
        <f>'Մ-1-ին կիս.'!L35:M35+'Մ-2-րդ կիս.'!L35:M35</f>
        <v>0</v>
      </c>
      <c r="M35" s="431"/>
      <c r="N35" s="430">
        <f>'Մ-1-ին կիս.'!N35:O35+'Մ-2-րդ կիս.'!N35:O35</f>
        <v>0</v>
      </c>
      <c r="O35" s="431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92"/>
      <c r="J36" s="192"/>
      <c r="K36" s="192"/>
      <c r="L36" s="430">
        <f>'Մ-1-ին կիս.'!L36:M36+'Մ-2-րդ կիս.'!L36:M36</f>
        <v>0</v>
      </c>
      <c r="M36" s="431"/>
      <c r="N36" s="430">
        <f>'Մ-1-ին կիս.'!N36:O36+'Մ-2-րդ կիս.'!N36:O36</f>
        <v>0</v>
      </c>
      <c r="O36" s="431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25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96" t="s">
        <v>69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6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5695</v>
      </c>
      <c r="D8" s="347">
        <f>D9+E9+F9</f>
        <v>1399</v>
      </c>
      <c r="E8" s="348"/>
      <c r="F8" s="349"/>
      <c r="G8" s="358">
        <f>G9+H9</f>
        <v>39</v>
      </c>
      <c r="H8" s="346"/>
      <c r="I8" s="358">
        <f>I9+J9</f>
        <v>7</v>
      </c>
      <c r="J8" s="346"/>
      <c r="K8" s="96">
        <f>K9</f>
        <v>1</v>
      </c>
      <c r="L8" s="363">
        <f>L9+N9</f>
        <v>1726</v>
      </c>
      <c r="M8" s="364"/>
      <c r="N8" s="364"/>
      <c r="O8" s="365"/>
      <c r="P8" s="60">
        <f>P28</f>
        <v>2525</v>
      </c>
      <c r="Q8" s="59">
        <f>Q28</f>
        <v>45</v>
      </c>
      <c r="R8" s="353">
        <f>S31+R31</f>
        <v>1599</v>
      </c>
      <c r="S8" s="346"/>
    </row>
    <row r="9" spans="1:19" ht="18.75" customHeight="1" x14ac:dyDescent="0.3">
      <c r="A9" s="318"/>
      <c r="B9" s="320"/>
      <c r="C9" s="346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54">
        <f>L11+M11</f>
        <v>1095</v>
      </c>
      <c r="M9" s="355"/>
      <c r="N9" s="356">
        <f>N27</f>
        <v>631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20</v>
      </c>
      <c r="E10" s="29">
        <v>19</v>
      </c>
      <c r="F10" s="29">
        <v>57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37</v>
      </c>
      <c r="E11" s="64"/>
      <c r="F11" s="81"/>
      <c r="G11" s="368"/>
      <c r="H11" s="369"/>
      <c r="I11" s="368"/>
      <c r="J11" s="369"/>
      <c r="K11" s="92"/>
      <c r="L11" s="28">
        <f>L27+L28</f>
        <v>1053</v>
      </c>
      <c r="M11" s="18">
        <f>M27+M28</f>
        <v>42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5</v>
      </c>
      <c r="E12" s="46"/>
      <c r="F12" s="29">
        <v>18</v>
      </c>
      <c r="G12" s="368"/>
      <c r="H12" s="369"/>
      <c r="I12" s="368"/>
      <c r="J12" s="369"/>
      <c r="K12" s="92"/>
      <c r="L12" s="299"/>
      <c r="M12" s="360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6</v>
      </c>
      <c r="E13" s="65"/>
      <c r="F13" s="81"/>
      <c r="G13" s="368"/>
      <c r="H13" s="369"/>
      <c r="I13" s="368"/>
      <c r="J13" s="369"/>
      <c r="K13" s="92"/>
      <c r="L13" s="300"/>
      <c r="M13" s="361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1</v>
      </c>
      <c r="E14" s="46">
        <v>0</v>
      </c>
      <c r="F14" s="29">
        <v>0</v>
      </c>
      <c r="G14" s="368"/>
      <c r="H14" s="369"/>
      <c r="I14" s="368"/>
      <c r="J14" s="369"/>
      <c r="K14" s="92"/>
      <c r="L14" s="300"/>
      <c r="M14" s="361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92"/>
      <c r="L15" s="300"/>
      <c r="M15" s="361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2</v>
      </c>
      <c r="E16" s="65"/>
      <c r="F16" s="98"/>
      <c r="G16" s="368"/>
      <c r="H16" s="369"/>
      <c r="I16" s="368"/>
      <c r="J16" s="369"/>
      <c r="K16" s="92"/>
      <c r="L16" s="300"/>
      <c r="M16" s="361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98"/>
      <c r="G17" s="368"/>
      <c r="H17" s="369"/>
      <c r="I17" s="368"/>
      <c r="J17" s="369"/>
      <c r="K17" s="92"/>
      <c r="L17" s="300"/>
      <c r="M17" s="361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21</v>
      </c>
      <c r="E18" s="65"/>
      <c r="F18" s="98"/>
      <c r="G18" s="368"/>
      <c r="H18" s="369"/>
      <c r="I18" s="368"/>
      <c r="J18" s="369"/>
      <c r="K18" s="92"/>
      <c r="L18" s="300"/>
      <c r="M18" s="361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92</v>
      </c>
      <c r="E19" s="65"/>
      <c r="F19" s="98"/>
      <c r="G19" s="368"/>
      <c r="H19" s="369"/>
      <c r="I19" s="368"/>
      <c r="J19" s="369"/>
      <c r="K19" s="92"/>
      <c r="L19" s="300"/>
      <c r="M19" s="361"/>
      <c r="N19" s="361"/>
      <c r="O19" s="359"/>
      <c r="P19" s="300"/>
      <c r="Q19" s="359"/>
      <c r="R19" s="300"/>
      <c r="S19" s="359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368"/>
      <c r="H20" s="369"/>
      <c r="I20" s="368"/>
      <c r="J20" s="369"/>
      <c r="K20" s="92"/>
      <c r="L20" s="300"/>
      <c r="M20" s="361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467</v>
      </c>
      <c r="E21" s="65"/>
      <c r="F21" s="98"/>
      <c r="G21" s="368"/>
      <c r="H21" s="369"/>
      <c r="I21" s="368"/>
      <c r="J21" s="369"/>
      <c r="K21" s="92"/>
      <c r="L21" s="300"/>
      <c r="M21" s="361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54</v>
      </c>
      <c r="E22" s="65"/>
      <c r="F22" s="98"/>
      <c r="G22" s="368"/>
      <c r="H22" s="369"/>
      <c r="I22" s="368"/>
      <c r="J22" s="369"/>
      <c r="K22" s="92"/>
      <c r="L22" s="300"/>
      <c r="M22" s="361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72</v>
      </c>
      <c r="E23" s="65"/>
      <c r="F23" s="98"/>
      <c r="G23" s="368"/>
      <c r="H23" s="369"/>
      <c r="I23" s="368"/>
      <c r="J23" s="369"/>
      <c r="K23" s="92"/>
      <c r="L23" s="300"/>
      <c r="M23" s="361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379</v>
      </c>
      <c r="E24" s="65"/>
      <c r="F24" s="98"/>
      <c r="G24" s="368"/>
      <c r="H24" s="369"/>
      <c r="I24" s="368"/>
      <c r="J24" s="369"/>
      <c r="K24" s="92"/>
      <c r="L24" s="300"/>
      <c r="M24" s="361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1</v>
      </c>
      <c r="E25" s="66"/>
      <c r="F25" s="98"/>
      <c r="G25" s="368"/>
      <c r="H25" s="369"/>
      <c r="I25" s="368"/>
      <c r="J25" s="369"/>
      <c r="K25" s="92"/>
      <c r="L25" s="301"/>
      <c r="M25" s="362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1054</v>
      </c>
      <c r="D27" s="310"/>
      <c r="E27" s="291"/>
      <c r="F27" s="291"/>
      <c r="G27" s="291"/>
      <c r="H27" s="292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L28+M28+P28+Q28+G8+E9+D11+D13+D16</f>
        <v>3635</v>
      </c>
      <c r="D28" s="288"/>
      <c r="E28" s="289"/>
      <c r="F28" s="289"/>
      <c r="G28" s="289"/>
      <c r="H28" s="290"/>
      <c r="I28" s="97"/>
      <c r="J28" s="97"/>
      <c r="K28" s="97"/>
      <c r="L28" s="19">
        <v>920</v>
      </c>
      <c r="M28" s="33">
        <v>42</v>
      </c>
      <c r="N28" s="291"/>
      <c r="O28" s="292"/>
      <c r="P28" s="6">
        <v>2525</v>
      </c>
      <c r="Q28" s="49">
        <v>45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279</v>
      </c>
      <c r="D29" s="310"/>
      <c r="E29" s="291"/>
      <c r="F29" s="291"/>
      <c r="G29" s="291"/>
      <c r="H29" s="292"/>
      <c r="I29" s="97"/>
      <c r="J29" s="97"/>
      <c r="K29" s="97"/>
      <c r="L29" s="6">
        <v>63</v>
      </c>
      <c r="M29" s="305"/>
      <c r="N29" s="306"/>
      <c r="O29" s="307"/>
      <c r="P29" s="6">
        <v>196</v>
      </c>
      <c r="Q29" s="49">
        <v>20</v>
      </c>
      <c r="R29" s="300"/>
      <c r="S29" s="21">
        <v>140</v>
      </c>
    </row>
    <row r="30" spans="1:19" ht="34.5" customHeight="1" thickBot="1" x14ac:dyDescent="0.35">
      <c r="A30" s="286" t="s">
        <v>9</v>
      </c>
      <c r="B30" s="287"/>
      <c r="C30" s="10">
        <f>L30+M30+P30+Q30</f>
        <v>25</v>
      </c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25</v>
      </c>
      <c r="R30" s="301"/>
      <c r="S30" s="22">
        <v>223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95"/>
      <c r="J33" s="95"/>
      <c r="K33" s="95"/>
      <c r="L33" s="311" t="s">
        <v>17</v>
      </c>
      <c r="M33" s="311"/>
      <c r="N33" s="53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94"/>
      <c r="J34" s="94"/>
      <c r="K34" s="94"/>
      <c r="L34" s="390">
        <v>0</v>
      </c>
      <c r="M34" s="390"/>
      <c r="N34" s="55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94"/>
      <c r="J35" s="94"/>
      <c r="K35" s="94"/>
      <c r="L35" s="390">
        <v>0</v>
      </c>
      <c r="M35" s="390"/>
      <c r="N35" s="55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93"/>
      <c r="J36" s="93"/>
      <c r="K36" s="93"/>
      <c r="L36" s="386">
        <v>0</v>
      </c>
      <c r="M36" s="386"/>
      <c r="N36" s="54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7" t="s">
        <v>81</v>
      </c>
      <c r="C40" s="397"/>
      <c r="D40" s="397"/>
      <c r="E40" s="397"/>
      <c r="F40" s="397"/>
      <c r="G40" s="397"/>
      <c r="H40" s="397"/>
      <c r="I40" s="397"/>
      <c r="J40" s="397"/>
      <c r="K40" s="397"/>
      <c r="R40" s="8"/>
      <c r="S40" s="24"/>
    </row>
    <row r="41" spans="1:19" ht="17.25" x14ac:dyDescent="0.3">
      <c r="B41" s="398" t="s">
        <v>82</v>
      </c>
      <c r="C41" s="398"/>
      <c r="D41" s="398"/>
      <c r="E41" s="398"/>
      <c r="F41" s="398"/>
      <c r="G41" s="398"/>
      <c r="H41" s="398"/>
      <c r="I41" s="398"/>
      <c r="J41" s="398"/>
      <c r="K41" s="398"/>
    </row>
    <row r="44" spans="1:19" ht="15" customHeight="1" x14ac:dyDescent="0.3">
      <c r="B44" s="268"/>
      <c r="C44" s="269"/>
      <c r="D44" s="269"/>
      <c r="E44" s="269"/>
      <c r="F44" s="269"/>
      <c r="G44" s="269"/>
      <c r="H44" s="269"/>
      <c r="I44" s="269"/>
      <c r="J44" s="269"/>
      <c r="K44" s="269"/>
    </row>
    <row r="45" spans="1:19" x14ac:dyDescent="0.3">
      <c r="B45" s="269"/>
      <c r="C45" s="269"/>
      <c r="D45" s="269"/>
      <c r="E45" s="269"/>
      <c r="F45" s="269"/>
      <c r="G45" s="269"/>
      <c r="H45" s="269"/>
      <c r="I45" s="269"/>
      <c r="J45" s="269"/>
      <c r="K45" s="269"/>
    </row>
  </sheetData>
  <mergeCells count="77"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N28:O28"/>
    <mergeCell ref="A29:B29"/>
    <mergeCell ref="D29:H29"/>
    <mergeCell ref="M29:O29"/>
    <mergeCell ref="A27:B27"/>
    <mergeCell ref="D27:H27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23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70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48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9.2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6285</v>
      </c>
      <c r="D8" s="347">
        <f>D9+E9+F9</f>
        <v>1605</v>
      </c>
      <c r="E8" s="348"/>
      <c r="F8" s="349"/>
      <c r="G8" s="358">
        <f>G9+H9</f>
        <v>42</v>
      </c>
      <c r="H8" s="346"/>
      <c r="I8" s="358">
        <f>I9+J9</f>
        <v>5</v>
      </c>
      <c r="J8" s="346"/>
      <c r="K8" s="86">
        <f>K9</f>
        <v>3</v>
      </c>
      <c r="L8" s="363">
        <f>L9+N9</f>
        <v>2066</v>
      </c>
      <c r="M8" s="364"/>
      <c r="N8" s="364"/>
      <c r="O8" s="365"/>
      <c r="P8" s="77">
        <f>P28</f>
        <v>2554</v>
      </c>
      <c r="Q8" s="78">
        <f t="shared" ref="Q8" si="0">SUM(Q29:Q30)</f>
        <v>60</v>
      </c>
      <c r="R8" s="353">
        <f>S31+R31</f>
        <v>2220</v>
      </c>
      <c r="S8" s="346"/>
    </row>
    <row r="9" spans="1:19" ht="18.75" customHeight="1" x14ac:dyDescent="0.3">
      <c r="A9" s="318"/>
      <c r="B9" s="320"/>
      <c r="C9" s="346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54">
        <f>L11+M11</f>
        <v>1236</v>
      </c>
      <c r="M9" s="355"/>
      <c r="N9" s="356">
        <f>N27</f>
        <v>830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27</v>
      </c>
      <c r="E10" s="29">
        <v>15</v>
      </c>
      <c r="F10" s="29">
        <v>39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49</v>
      </c>
      <c r="E11" s="64"/>
      <c r="F11" s="81"/>
      <c r="G11" s="368"/>
      <c r="H11" s="369"/>
      <c r="I11" s="368"/>
      <c r="J11" s="369"/>
      <c r="K11" s="82"/>
      <c r="L11" s="28">
        <f>L27+L28</f>
        <v>1187</v>
      </c>
      <c r="M11" s="18">
        <f>M27+M28</f>
        <v>49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4</v>
      </c>
      <c r="E12" s="46">
        <v>1</v>
      </c>
      <c r="F12" s="29"/>
      <c r="G12" s="368"/>
      <c r="H12" s="369"/>
      <c r="I12" s="368"/>
      <c r="J12" s="369"/>
      <c r="K12" s="82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4</v>
      </c>
      <c r="E13" s="65"/>
      <c r="F13" s="81"/>
      <c r="G13" s="368"/>
      <c r="H13" s="369"/>
      <c r="I13" s="368"/>
      <c r="J13" s="369"/>
      <c r="K13" s="82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1</v>
      </c>
      <c r="E14" s="46">
        <v>1</v>
      </c>
      <c r="F14" s="29">
        <v>1</v>
      </c>
      <c r="G14" s="368"/>
      <c r="H14" s="369"/>
      <c r="I14" s="368"/>
      <c r="J14" s="369"/>
      <c r="K14" s="82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/>
      <c r="F15" s="29"/>
      <c r="G15" s="368"/>
      <c r="H15" s="369"/>
      <c r="I15" s="368"/>
      <c r="J15" s="369"/>
      <c r="K15" s="82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1</v>
      </c>
      <c r="E16" s="65"/>
      <c r="F16" s="80"/>
      <c r="G16" s="368"/>
      <c r="H16" s="369"/>
      <c r="I16" s="368"/>
      <c r="J16" s="369"/>
      <c r="K16" s="82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80"/>
      <c r="G17" s="368"/>
      <c r="H17" s="369"/>
      <c r="I17" s="368"/>
      <c r="J17" s="369"/>
      <c r="K17" s="82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44</v>
      </c>
      <c r="E18" s="65"/>
      <c r="F18" s="80"/>
      <c r="G18" s="368"/>
      <c r="H18" s="369"/>
      <c r="I18" s="368"/>
      <c r="J18" s="369"/>
      <c r="K18" s="82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78</v>
      </c>
      <c r="E19" s="65"/>
      <c r="F19" s="80"/>
      <c r="G19" s="368"/>
      <c r="H19" s="369"/>
      <c r="I19" s="368"/>
      <c r="J19" s="369"/>
      <c r="K19" s="82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368"/>
      <c r="H20" s="369"/>
      <c r="I20" s="368"/>
      <c r="J20" s="369"/>
      <c r="K20" s="82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476</v>
      </c>
      <c r="E21" s="65"/>
      <c r="F21" s="80"/>
      <c r="G21" s="368"/>
      <c r="H21" s="369"/>
      <c r="I21" s="368"/>
      <c r="J21" s="369"/>
      <c r="K21" s="82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110</v>
      </c>
      <c r="E22" s="65"/>
      <c r="F22" s="80"/>
      <c r="G22" s="368"/>
      <c r="H22" s="369"/>
      <c r="I22" s="368"/>
      <c r="J22" s="369"/>
      <c r="K22" s="82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105</v>
      </c>
      <c r="E23" s="65"/>
      <c r="F23" s="80"/>
      <c r="G23" s="368"/>
      <c r="H23" s="369"/>
      <c r="I23" s="368"/>
      <c r="J23" s="369"/>
      <c r="K23" s="82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461</v>
      </c>
      <c r="E24" s="65"/>
      <c r="F24" s="80"/>
      <c r="G24" s="368"/>
      <c r="H24" s="369"/>
      <c r="I24" s="368"/>
      <c r="J24" s="369"/>
      <c r="K24" s="82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0</v>
      </c>
      <c r="E25" s="66"/>
      <c r="F25" s="80"/>
      <c r="G25" s="368"/>
      <c r="H25" s="369"/>
      <c r="I25" s="368"/>
      <c r="J25" s="369"/>
      <c r="K25" s="82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1253</v>
      </c>
      <c r="D27" s="310"/>
      <c r="E27" s="291"/>
      <c r="F27" s="291"/>
      <c r="G27" s="291"/>
      <c r="H27" s="292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3761</v>
      </c>
      <c r="D28" s="288"/>
      <c r="E28" s="289"/>
      <c r="F28" s="289"/>
      <c r="G28" s="289"/>
      <c r="H28" s="290"/>
      <c r="I28" s="87"/>
      <c r="J28" s="87"/>
      <c r="K28" s="87"/>
      <c r="L28" s="19">
        <v>1049</v>
      </c>
      <c r="M28" s="33">
        <v>45</v>
      </c>
      <c r="N28" s="291"/>
      <c r="O28" s="292"/>
      <c r="P28" s="6">
        <v>2554</v>
      </c>
      <c r="Q28" s="49">
        <v>60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236</v>
      </c>
      <c r="D29" s="310"/>
      <c r="E29" s="291"/>
      <c r="F29" s="291"/>
      <c r="G29" s="291"/>
      <c r="H29" s="292"/>
      <c r="I29" s="87"/>
      <c r="J29" s="87"/>
      <c r="K29" s="87"/>
      <c r="L29" s="6">
        <v>82</v>
      </c>
      <c r="M29" s="305"/>
      <c r="N29" s="306"/>
      <c r="O29" s="307"/>
      <c r="P29" s="6">
        <v>121</v>
      </c>
      <c r="Q29" s="49">
        <v>33</v>
      </c>
      <c r="R29" s="300"/>
      <c r="S29" s="21">
        <v>286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27</v>
      </c>
      <c r="R30" s="301"/>
      <c r="S30" s="22">
        <v>185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85"/>
      <c r="J33" s="85"/>
      <c r="K33" s="85"/>
      <c r="L33" s="311" t="s">
        <v>17</v>
      </c>
      <c r="M33" s="311"/>
      <c r="N33" s="74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84"/>
      <c r="J34" s="84"/>
      <c r="K34" s="84"/>
      <c r="L34" s="390">
        <v>0</v>
      </c>
      <c r="M34" s="390"/>
      <c r="N34" s="76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84"/>
      <c r="J35" s="84"/>
      <c r="K35" s="84"/>
      <c r="L35" s="390">
        <v>0</v>
      </c>
      <c r="M35" s="390"/>
      <c r="N35" s="76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83"/>
      <c r="J36" s="83"/>
      <c r="K36" s="83"/>
      <c r="L36" s="386">
        <v>0</v>
      </c>
      <c r="M36" s="386"/>
      <c r="N36" s="75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399" t="s">
        <v>83</v>
      </c>
      <c r="D40" s="400"/>
      <c r="E40" s="400"/>
      <c r="F40" s="400"/>
      <c r="G40" s="400"/>
      <c r="H40" s="400"/>
      <c r="I40" s="400"/>
      <c r="J40" s="400"/>
      <c r="K40" s="400"/>
      <c r="L40" s="400"/>
      <c r="M40" s="401"/>
      <c r="R40" s="8"/>
      <c r="S40" s="24"/>
    </row>
    <row r="41" spans="1:19" ht="15.75" customHeight="1" x14ac:dyDescent="0.3">
      <c r="C41" s="402" t="s">
        <v>84</v>
      </c>
      <c r="D41" s="403"/>
      <c r="E41" s="403"/>
      <c r="F41" s="403"/>
      <c r="G41" s="403"/>
      <c r="H41" s="403"/>
      <c r="I41" s="403"/>
      <c r="J41" s="403"/>
      <c r="K41" s="403"/>
      <c r="L41" s="403"/>
      <c r="M41" s="404"/>
    </row>
    <row r="49" spans="15:15" ht="18" x14ac:dyDescent="0.3">
      <c r="O49" s="270"/>
    </row>
  </sheetData>
  <mergeCells count="75"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C40:M40"/>
    <mergeCell ref="C41:M41"/>
    <mergeCell ref="A11:C11"/>
    <mergeCell ref="A12:C12"/>
    <mergeCell ref="A13:C13"/>
    <mergeCell ref="A14:C14"/>
    <mergeCell ref="A25:C25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opLeftCell="A31" workbookViewId="0">
      <selection activeCell="B44" sqref="B44: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</row>
    <row r="2" spans="1:19" ht="27.75" customHeight="1" x14ac:dyDescent="0.3">
      <c r="A2" s="314" t="s">
        <v>71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</row>
    <row r="4" spans="1:19" ht="15.75" thickBot="1" x14ac:dyDescent="0.35">
      <c r="O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32.2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5880</v>
      </c>
      <c r="D8" s="347">
        <f>D9+E9+F9</f>
        <v>1601</v>
      </c>
      <c r="E8" s="348"/>
      <c r="F8" s="349"/>
      <c r="G8" s="358">
        <f>G9+H9</f>
        <v>31</v>
      </c>
      <c r="H8" s="346"/>
      <c r="I8" s="358">
        <f>I9+J9</f>
        <v>6</v>
      </c>
      <c r="J8" s="346"/>
      <c r="K8" s="111">
        <f>K9</f>
        <v>1</v>
      </c>
      <c r="L8" s="363">
        <f>L9+N9</f>
        <v>1461</v>
      </c>
      <c r="M8" s="364"/>
      <c r="N8" s="364"/>
      <c r="O8" s="365"/>
      <c r="P8" s="110">
        <v>2775</v>
      </c>
      <c r="Q8" s="99">
        <v>43</v>
      </c>
      <c r="R8" s="353">
        <f>S31+R31</f>
        <v>2112</v>
      </c>
      <c r="S8" s="346"/>
    </row>
    <row r="9" spans="1:19" ht="18.75" customHeight="1" x14ac:dyDescent="0.3">
      <c r="A9" s="318"/>
      <c r="B9" s="320"/>
      <c r="C9" s="346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8">
        <v>1</v>
      </c>
      <c r="L9" s="354">
        <f>L11+M11</f>
        <v>1019</v>
      </c>
      <c r="M9" s="355"/>
      <c r="N9" s="356">
        <f>N27</f>
        <v>442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13</v>
      </c>
      <c r="E10" s="29">
        <v>18</v>
      </c>
      <c r="F10" s="29">
        <v>37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33</v>
      </c>
      <c r="E11" s="64"/>
      <c r="F11" s="81"/>
      <c r="G11" s="368"/>
      <c r="H11" s="369"/>
      <c r="I11" s="368"/>
      <c r="J11" s="369"/>
      <c r="K11" s="104"/>
      <c r="L11" s="28">
        <f>L27+L28</f>
        <v>987</v>
      </c>
      <c r="M11" s="18">
        <f>M27+M28</f>
        <v>32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6</v>
      </c>
      <c r="E12" s="46">
        <v>0</v>
      </c>
      <c r="F12" s="29">
        <v>0</v>
      </c>
      <c r="G12" s="368"/>
      <c r="H12" s="369"/>
      <c r="I12" s="368"/>
      <c r="J12" s="369"/>
      <c r="K12" s="104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8</v>
      </c>
      <c r="E13" s="65"/>
      <c r="F13" s="81"/>
      <c r="G13" s="368"/>
      <c r="H13" s="369"/>
      <c r="I13" s="368"/>
      <c r="J13" s="369"/>
      <c r="K13" s="104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1</v>
      </c>
      <c r="E14" s="46">
        <v>0</v>
      </c>
      <c r="F14" s="29">
        <v>0</v>
      </c>
      <c r="G14" s="368"/>
      <c r="H14" s="369"/>
      <c r="I14" s="368"/>
      <c r="J14" s="369"/>
      <c r="K14" s="104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/>
      <c r="F15" s="29"/>
      <c r="G15" s="368"/>
      <c r="H15" s="369"/>
      <c r="I15" s="368"/>
      <c r="J15" s="369"/>
      <c r="K15" s="104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1</v>
      </c>
      <c r="E16" s="65"/>
      <c r="F16" s="100"/>
      <c r="G16" s="368"/>
      <c r="H16" s="369"/>
      <c r="I16" s="368"/>
      <c r="J16" s="369"/>
      <c r="K16" s="104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100"/>
      <c r="G17" s="368"/>
      <c r="H17" s="369"/>
      <c r="I17" s="368"/>
      <c r="J17" s="369"/>
      <c r="K17" s="104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42</v>
      </c>
      <c r="E18" s="65"/>
      <c r="F18" s="100"/>
      <c r="G18" s="368"/>
      <c r="H18" s="369"/>
      <c r="I18" s="368"/>
      <c r="J18" s="369"/>
      <c r="K18" s="104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41</v>
      </c>
      <c r="E19" s="65"/>
      <c r="F19" s="100"/>
      <c r="G19" s="368"/>
      <c r="H19" s="369"/>
      <c r="I19" s="368"/>
      <c r="J19" s="369"/>
      <c r="K19" s="104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101" t="s">
        <v>31</v>
      </c>
      <c r="B20" s="102"/>
      <c r="C20" s="103"/>
      <c r="D20" s="46">
        <v>179</v>
      </c>
      <c r="E20" s="65"/>
      <c r="F20" s="100"/>
      <c r="G20" s="368"/>
      <c r="H20" s="369"/>
      <c r="I20" s="368"/>
      <c r="J20" s="369"/>
      <c r="K20" s="104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438</v>
      </c>
      <c r="E21" s="65"/>
      <c r="F21" s="100"/>
      <c r="G21" s="368"/>
      <c r="H21" s="369"/>
      <c r="I21" s="368"/>
      <c r="J21" s="369"/>
      <c r="K21" s="104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102</v>
      </c>
      <c r="E22" s="65"/>
      <c r="F22" s="100"/>
      <c r="G22" s="368"/>
      <c r="H22" s="369"/>
      <c r="I22" s="368"/>
      <c r="J22" s="369"/>
      <c r="K22" s="104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91</v>
      </c>
      <c r="E23" s="65"/>
      <c r="F23" s="100"/>
      <c r="G23" s="368"/>
      <c r="H23" s="369"/>
      <c r="I23" s="368"/>
      <c r="J23" s="369"/>
      <c r="K23" s="104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591</v>
      </c>
      <c r="E24" s="65"/>
      <c r="F24" s="100"/>
      <c r="G24" s="368"/>
      <c r="H24" s="369"/>
      <c r="I24" s="368"/>
      <c r="J24" s="369"/>
      <c r="K24" s="104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0</v>
      </c>
      <c r="E25" s="66"/>
      <c r="F25" s="100"/>
      <c r="G25" s="368"/>
      <c r="H25" s="369"/>
      <c r="I25" s="368"/>
      <c r="J25" s="369"/>
      <c r="K25" s="104"/>
      <c r="L25" s="63"/>
      <c r="M25" s="66"/>
      <c r="N25" s="362"/>
      <c r="O25" s="283"/>
      <c r="P25" s="301"/>
      <c r="Q25" s="283"/>
      <c r="R25" s="301"/>
      <c r="S25" s="283"/>
    </row>
    <row r="26" spans="1:19" ht="33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860</v>
      </c>
      <c r="D27" s="310"/>
      <c r="E27" s="291"/>
      <c r="F27" s="291"/>
      <c r="G27" s="291"/>
      <c r="H27" s="292"/>
      <c r="I27" s="112"/>
      <c r="J27" s="112"/>
      <c r="K27" s="112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299"/>
      <c r="S27" s="282"/>
    </row>
    <row r="28" spans="1:19" ht="69.599999999999994" customHeight="1" x14ac:dyDescent="0.3">
      <c r="A28" s="286" t="s">
        <v>41</v>
      </c>
      <c r="B28" s="287"/>
      <c r="C28" s="10">
        <f>L28+M28+P28+G8+E9+D11+D13+D16</f>
        <v>3543</v>
      </c>
      <c r="D28" s="288"/>
      <c r="E28" s="289"/>
      <c r="F28" s="289"/>
      <c r="G28" s="289"/>
      <c r="H28" s="290"/>
      <c r="I28" s="112"/>
      <c r="J28" s="112"/>
      <c r="K28" s="112"/>
      <c r="L28" s="19">
        <v>850</v>
      </c>
      <c r="M28" s="33">
        <v>30</v>
      </c>
      <c r="N28" s="291"/>
      <c r="O28" s="292"/>
      <c r="P28" s="6">
        <v>2572</v>
      </c>
      <c r="Q28" s="49">
        <v>43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273</v>
      </c>
      <c r="D29" s="310"/>
      <c r="E29" s="291"/>
      <c r="F29" s="291"/>
      <c r="G29" s="291"/>
      <c r="H29" s="292"/>
      <c r="I29" s="112"/>
      <c r="J29" s="112"/>
      <c r="K29" s="112"/>
      <c r="L29" s="6">
        <v>53</v>
      </c>
      <c r="M29" s="305"/>
      <c r="N29" s="306"/>
      <c r="O29" s="307"/>
      <c r="P29" s="6">
        <v>203</v>
      </c>
      <c r="Q29" s="49">
        <v>17</v>
      </c>
      <c r="R29" s="300"/>
      <c r="S29" s="21">
        <v>140</v>
      </c>
    </row>
    <row r="30" spans="1:19" ht="34.5" customHeight="1" thickBot="1" x14ac:dyDescent="0.35">
      <c r="A30" s="286" t="s">
        <v>9</v>
      </c>
      <c r="B30" s="287"/>
      <c r="C30" s="10">
        <f>L30+M30+P30+Q30</f>
        <v>26</v>
      </c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26</v>
      </c>
      <c r="R30" s="301"/>
      <c r="S30" s="22">
        <v>237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09"/>
      <c r="J33" s="109"/>
      <c r="K33" s="109"/>
      <c r="L33" s="311" t="s">
        <v>17</v>
      </c>
      <c r="M33" s="311"/>
      <c r="N33" s="113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07"/>
      <c r="J34" s="107"/>
      <c r="K34" s="107"/>
      <c r="L34" s="390">
        <v>0</v>
      </c>
      <c r="M34" s="390"/>
      <c r="N34" s="108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07"/>
      <c r="J35" s="107"/>
      <c r="K35" s="107"/>
      <c r="L35" s="390">
        <v>0</v>
      </c>
      <c r="M35" s="390"/>
      <c r="N35" s="108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05"/>
      <c r="J36" s="105"/>
      <c r="K36" s="105"/>
      <c r="L36" s="386">
        <v>0</v>
      </c>
      <c r="M36" s="386"/>
      <c r="N36" s="106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>
        <v>0</v>
      </c>
      <c r="L40" s="69"/>
      <c r="Q40" s="8"/>
      <c r="R40" s="24"/>
    </row>
    <row r="41" spans="1:19" x14ac:dyDescent="0.3">
      <c r="B41" s="399" t="s">
        <v>85</v>
      </c>
      <c r="C41" s="400"/>
      <c r="D41" s="400"/>
      <c r="E41" s="400"/>
      <c r="F41" s="400"/>
      <c r="G41" s="400"/>
      <c r="H41" s="400"/>
      <c r="I41" s="400"/>
      <c r="J41" s="400"/>
      <c r="K41" s="400"/>
      <c r="L41" s="401"/>
    </row>
    <row r="42" spans="1:19" x14ac:dyDescent="0.3">
      <c r="B42" s="402" t="s">
        <v>86</v>
      </c>
      <c r="C42" s="403"/>
      <c r="D42" s="403"/>
      <c r="E42" s="403"/>
      <c r="F42" s="403"/>
      <c r="G42" s="403"/>
      <c r="H42" s="403"/>
      <c r="I42" s="403"/>
      <c r="J42" s="403"/>
      <c r="K42" s="403"/>
      <c r="L42" s="404"/>
    </row>
    <row r="44" spans="1:19" x14ac:dyDescent="0.3">
      <c r="B44" s="402" t="s">
        <v>87</v>
      </c>
      <c r="C44" s="403"/>
      <c r="D44" s="403"/>
      <c r="E44" s="403"/>
      <c r="F44" s="403"/>
      <c r="G44" s="403"/>
      <c r="H44" s="403"/>
      <c r="I44" s="403"/>
      <c r="J44" s="403"/>
      <c r="K44" s="403"/>
      <c r="L44" s="404"/>
    </row>
  </sheetData>
  <mergeCells count="76">
    <mergeCell ref="B41:L41"/>
    <mergeCell ref="B42:L42"/>
    <mergeCell ref="B44:L44"/>
    <mergeCell ref="B35:H35"/>
    <mergeCell ref="L35:M35"/>
    <mergeCell ref="B36:H36"/>
    <mergeCell ref="L36:M36"/>
    <mergeCell ref="D27:H27"/>
    <mergeCell ref="D26:H26"/>
    <mergeCell ref="A26:C26"/>
    <mergeCell ref="A30:B30"/>
    <mergeCell ref="A29:B29"/>
    <mergeCell ref="A27:B27"/>
    <mergeCell ref="A28:B28"/>
    <mergeCell ref="A31:Q31"/>
    <mergeCell ref="A33:H33"/>
    <mergeCell ref="L33:M33"/>
    <mergeCell ref="O33:S36"/>
    <mergeCell ref="B34:H34"/>
    <mergeCell ref="L34:M34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L26:M26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G10:H25"/>
    <mergeCell ref="A23:C23"/>
    <mergeCell ref="A24:C24"/>
    <mergeCell ref="A25:C25"/>
    <mergeCell ref="A19:C19"/>
    <mergeCell ref="A13:C13"/>
    <mergeCell ref="A14:C14"/>
    <mergeCell ref="A10:C10"/>
    <mergeCell ref="A11:C11"/>
    <mergeCell ref="A15:C15"/>
    <mergeCell ref="A21:C21"/>
    <mergeCell ref="A22:C22"/>
    <mergeCell ref="A16:C16"/>
    <mergeCell ref="A17:C17"/>
    <mergeCell ref="A18:C18"/>
    <mergeCell ref="A12:C12"/>
    <mergeCell ref="A1:R1"/>
    <mergeCell ref="A2:R2"/>
    <mergeCell ref="A3:R3"/>
    <mergeCell ref="A5:B9"/>
    <mergeCell ref="C5:C7"/>
    <mergeCell ref="P6:P7"/>
    <mergeCell ref="C8:C9"/>
    <mergeCell ref="I8:J8"/>
    <mergeCell ref="D8:F8"/>
    <mergeCell ref="G8:H8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7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</row>
    <row r="2" spans="1:19" ht="27.75" customHeight="1" x14ac:dyDescent="0.3">
      <c r="A2" s="314" t="s">
        <v>72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</row>
    <row r="4" spans="1:19" ht="15.75" thickBot="1" x14ac:dyDescent="0.35">
      <c r="O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27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5541</v>
      </c>
      <c r="D8" s="347">
        <f>D9+E9+F9</f>
        <v>1451</v>
      </c>
      <c r="E8" s="348"/>
      <c r="F8" s="349"/>
      <c r="G8" s="358">
        <f>G9+H9</f>
        <v>35</v>
      </c>
      <c r="H8" s="346"/>
      <c r="I8" s="358">
        <f>I9+J9</f>
        <v>4</v>
      </c>
      <c r="J8" s="346"/>
      <c r="K8" s="127">
        <v>4</v>
      </c>
      <c r="L8" s="363">
        <f>L9+N9</f>
        <v>1675</v>
      </c>
      <c r="M8" s="364"/>
      <c r="N8" s="364"/>
      <c r="O8" s="365"/>
      <c r="P8" s="126">
        <f>P28</f>
        <v>2379</v>
      </c>
      <c r="Q8" s="115">
        <f>Q28</f>
        <v>36</v>
      </c>
      <c r="R8" s="353">
        <f>S31+R31</f>
        <v>1908</v>
      </c>
      <c r="S8" s="346"/>
    </row>
    <row r="9" spans="1:19" ht="18.75" customHeight="1" x14ac:dyDescent="0.3">
      <c r="A9" s="318"/>
      <c r="B9" s="320"/>
      <c r="C9" s="346"/>
      <c r="D9" s="28">
        <f>SUM(D10:D25)</f>
        <v>1391</v>
      </c>
      <c r="E9" s="18">
        <f>E10+E12+E14+E15</f>
        <v>16</v>
      </c>
      <c r="F9" s="18">
        <f>F10+F12+F14+F15</f>
        <v>44</v>
      </c>
      <c r="G9" s="4">
        <v>13</v>
      </c>
      <c r="H9" s="20">
        <v>22</v>
      </c>
      <c r="I9" s="4">
        <v>0</v>
      </c>
      <c r="J9" s="20">
        <v>4</v>
      </c>
      <c r="K9" s="88">
        <v>1</v>
      </c>
      <c r="L9" s="354">
        <f>L11+M11</f>
        <v>921</v>
      </c>
      <c r="M9" s="355"/>
      <c r="N9" s="356">
        <f>N27</f>
        <v>754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19</v>
      </c>
      <c r="E10" s="29">
        <v>16</v>
      </c>
      <c r="F10" s="29">
        <v>36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37</v>
      </c>
      <c r="E11" s="64"/>
      <c r="F11" s="81"/>
      <c r="G11" s="368"/>
      <c r="H11" s="369"/>
      <c r="I11" s="368"/>
      <c r="J11" s="369"/>
      <c r="K11" s="120"/>
      <c r="L11" s="28">
        <f>L27+L28</f>
        <v>854</v>
      </c>
      <c r="M11" s="18">
        <f>M27+M28</f>
        <v>67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4</v>
      </c>
      <c r="E12" s="46">
        <v>0</v>
      </c>
      <c r="F12" s="29">
        <v>0</v>
      </c>
      <c r="G12" s="368"/>
      <c r="H12" s="369"/>
      <c r="I12" s="368"/>
      <c r="J12" s="369"/>
      <c r="K12" s="120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4</v>
      </c>
      <c r="E13" s="65"/>
      <c r="F13" s="81"/>
      <c r="G13" s="368"/>
      <c r="H13" s="369"/>
      <c r="I13" s="368"/>
      <c r="J13" s="369"/>
      <c r="K13" s="120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1</v>
      </c>
      <c r="E14" s="46">
        <v>0</v>
      </c>
      <c r="F14" s="29">
        <v>8</v>
      </c>
      <c r="G14" s="368"/>
      <c r="H14" s="369"/>
      <c r="I14" s="368"/>
      <c r="J14" s="369"/>
      <c r="K14" s="120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120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1</v>
      </c>
      <c r="E16" s="65"/>
      <c r="F16" s="116"/>
      <c r="G16" s="368"/>
      <c r="H16" s="369"/>
      <c r="I16" s="368"/>
      <c r="J16" s="369"/>
      <c r="K16" s="120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116"/>
      <c r="G17" s="368"/>
      <c r="H17" s="369"/>
      <c r="I17" s="368"/>
      <c r="J17" s="369"/>
      <c r="K17" s="120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38</v>
      </c>
      <c r="E18" s="65"/>
      <c r="F18" s="116"/>
      <c r="G18" s="368"/>
      <c r="H18" s="369"/>
      <c r="I18" s="368"/>
      <c r="J18" s="369"/>
      <c r="K18" s="120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45</v>
      </c>
      <c r="E19" s="65"/>
      <c r="F19" s="116"/>
      <c r="G19" s="368"/>
      <c r="H19" s="369"/>
      <c r="I19" s="368"/>
      <c r="J19" s="369"/>
      <c r="K19" s="120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117" t="s">
        <v>31</v>
      </c>
      <c r="B20" s="118"/>
      <c r="C20" s="119"/>
      <c r="D20" s="46">
        <v>174</v>
      </c>
      <c r="E20" s="65"/>
      <c r="F20" s="116"/>
      <c r="G20" s="368"/>
      <c r="H20" s="369"/>
      <c r="I20" s="368"/>
      <c r="J20" s="369"/>
      <c r="K20" s="120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462</v>
      </c>
      <c r="E21" s="65"/>
      <c r="F21" s="116"/>
      <c r="G21" s="368"/>
      <c r="H21" s="369"/>
      <c r="I21" s="368"/>
      <c r="J21" s="369"/>
      <c r="K21" s="120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112</v>
      </c>
      <c r="E22" s="65"/>
      <c r="F22" s="116"/>
      <c r="G22" s="368"/>
      <c r="H22" s="369"/>
      <c r="I22" s="368"/>
      <c r="J22" s="369"/>
      <c r="K22" s="120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92</v>
      </c>
      <c r="E23" s="65"/>
      <c r="F23" s="116"/>
      <c r="G23" s="368"/>
      <c r="H23" s="369"/>
      <c r="I23" s="368"/>
      <c r="J23" s="369"/>
      <c r="K23" s="120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394</v>
      </c>
      <c r="E24" s="65"/>
      <c r="F24" s="116"/>
      <c r="G24" s="368"/>
      <c r="H24" s="369"/>
      <c r="I24" s="368"/>
      <c r="J24" s="369"/>
      <c r="K24" s="120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8</v>
      </c>
      <c r="E25" s="66"/>
      <c r="F25" s="116"/>
      <c r="G25" s="368"/>
      <c r="H25" s="369"/>
      <c r="I25" s="368"/>
      <c r="J25" s="369"/>
      <c r="K25" s="120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1091</v>
      </c>
      <c r="D27" s="310"/>
      <c r="E27" s="291"/>
      <c r="F27" s="291"/>
      <c r="G27" s="291"/>
      <c r="H27" s="292"/>
      <c r="I27" s="128"/>
      <c r="J27" s="128"/>
      <c r="K27" s="128"/>
      <c r="L27" s="19">
        <v>118</v>
      </c>
      <c r="M27" s="33">
        <v>4</v>
      </c>
      <c r="N27" s="4">
        <v>754</v>
      </c>
      <c r="O27" s="20">
        <v>215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3271</v>
      </c>
      <c r="D28" s="288"/>
      <c r="E28" s="289"/>
      <c r="F28" s="289"/>
      <c r="G28" s="289"/>
      <c r="H28" s="290"/>
      <c r="I28" s="128"/>
      <c r="J28" s="128"/>
      <c r="K28" s="128"/>
      <c r="L28" s="19">
        <v>736</v>
      </c>
      <c r="M28" s="33">
        <v>63</v>
      </c>
      <c r="N28" s="291"/>
      <c r="O28" s="292"/>
      <c r="P28" s="6">
        <v>2379</v>
      </c>
      <c r="Q28" s="49">
        <v>36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247</v>
      </c>
      <c r="D29" s="310"/>
      <c r="E29" s="291"/>
      <c r="F29" s="291"/>
      <c r="G29" s="291"/>
      <c r="H29" s="292"/>
      <c r="I29" s="128"/>
      <c r="J29" s="128"/>
      <c r="K29" s="128"/>
      <c r="L29" s="6">
        <v>45</v>
      </c>
      <c r="M29" s="305"/>
      <c r="N29" s="306"/>
      <c r="O29" s="307"/>
      <c r="P29" s="6">
        <v>182</v>
      </c>
      <c r="Q29" s="49">
        <v>20</v>
      </c>
      <c r="R29" s="300"/>
      <c r="S29" s="21">
        <v>237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16</v>
      </c>
      <c r="R30" s="301"/>
      <c r="S30" s="22">
        <v>125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1546</v>
      </c>
      <c r="S31" s="40">
        <f>S29+S30</f>
        <v>362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125"/>
      <c r="J33" s="125"/>
      <c r="K33" s="125"/>
      <c r="L33" s="311" t="s">
        <v>17</v>
      </c>
      <c r="M33" s="311"/>
      <c r="N33" s="129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123"/>
      <c r="J34" s="123"/>
      <c r="K34" s="123"/>
      <c r="L34" s="390">
        <v>0</v>
      </c>
      <c r="M34" s="390"/>
      <c r="N34" s="124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123"/>
      <c r="J35" s="123"/>
      <c r="K35" s="123"/>
      <c r="L35" s="390">
        <v>0</v>
      </c>
      <c r="M35" s="390"/>
      <c r="N35" s="124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121"/>
      <c r="J36" s="121"/>
      <c r="K36" s="121"/>
      <c r="L36" s="386">
        <v>0</v>
      </c>
      <c r="M36" s="386"/>
      <c r="N36" s="122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281" t="s">
        <v>88</v>
      </c>
      <c r="C43" s="281"/>
      <c r="D43" s="281"/>
      <c r="E43" s="281"/>
      <c r="F43" s="281"/>
      <c r="G43" s="281"/>
      <c r="H43" s="281"/>
      <c r="I43" s="281"/>
      <c r="J43" s="281"/>
      <c r="K43" s="281"/>
      <c r="L43" s="281"/>
    </row>
    <row r="44" spans="1:19" x14ac:dyDescent="0.3">
      <c r="B44" s="407" t="s">
        <v>90</v>
      </c>
      <c r="C44" s="408"/>
      <c r="D44" s="408"/>
      <c r="E44" s="408"/>
      <c r="F44" s="408"/>
      <c r="G44" s="408"/>
      <c r="H44" s="408"/>
      <c r="I44" s="408"/>
      <c r="J44" s="408"/>
      <c r="K44" s="408"/>
      <c r="L44" s="409"/>
    </row>
    <row r="45" spans="1:19" x14ac:dyDescent="0.3">
      <c r="B45" s="405" t="s">
        <v>89</v>
      </c>
      <c r="C45" s="406"/>
      <c r="D45" s="406"/>
      <c r="E45" s="406"/>
      <c r="F45" s="406"/>
      <c r="G45" s="406"/>
      <c r="H45" s="406"/>
      <c r="I45" s="406"/>
      <c r="J45" s="406"/>
      <c r="K45" s="406"/>
      <c r="L45" s="406"/>
    </row>
  </sheetData>
  <mergeCells count="76">
    <mergeCell ref="B44:L44"/>
    <mergeCell ref="B35:H35"/>
    <mergeCell ref="L35:M35"/>
    <mergeCell ref="B36:H36"/>
    <mergeCell ref="L36:M36"/>
    <mergeCell ref="B43:L43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R8:S8"/>
    <mergeCell ref="L9:M9"/>
    <mergeCell ref="N9:O9"/>
    <mergeCell ref="S9:S25"/>
    <mergeCell ref="O10:O25"/>
    <mergeCell ref="P9:P25"/>
    <mergeCell ref="N10:N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C8:C9"/>
    <mergeCell ref="A12:C12"/>
    <mergeCell ref="A13:C13"/>
    <mergeCell ref="A14:C14"/>
    <mergeCell ref="D8:F8"/>
    <mergeCell ref="G8:H8"/>
    <mergeCell ref="I8:J8"/>
    <mergeCell ref="G10:H25"/>
    <mergeCell ref="I10:J25"/>
    <mergeCell ref="L8:O8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8" workbookViewId="0">
      <selection activeCell="A14" sqref="A14:C16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</row>
    <row r="2" spans="1:19" ht="27.75" customHeight="1" x14ac:dyDescent="0.3">
      <c r="A2" s="314" t="s">
        <v>73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</row>
    <row r="4" spans="1:19" ht="15.75" thickBot="1" x14ac:dyDescent="0.35">
      <c r="O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27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6225</v>
      </c>
      <c r="D8" s="347">
        <f>D9+E9+F9</f>
        <v>2011</v>
      </c>
      <c r="E8" s="348"/>
      <c r="F8" s="349"/>
      <c r="G8" s="358">
        <f>G9+H9</f>
        <v>18</v>
      </c>
      <c r="H8" s="346"/>
      <c r="I8" s="358">
        <f>I9+J9</f>
        <v>2</v>
      </c>
      <c r="J8" s="346"/>
      <c r="K8" s="211">
        <f>K9</f>
        <v>0</v>
      </c>
      <c r="L8" s="363">
        <f>L9+N9</f>
        <v>2032</v>
      </c>
      <c r="M8" s="364"/>
      <c r="N8" s="364"/>
      <c r="O8" s="365"/>
      <c r="P8" s="210">
        <f>P28</f>
        <v>2147</v>
      </c>
      <c r="Q8" s="209">
        <f>Q28</f>
        <v>35</v>
      </c>
      <c r="R8" s="353">
        <f>S31+R31</f>
        <v>1649</v>
      </c>
      <c r="S8" s="346"/>
    </row>
    <row r="9" spans="1:19" ht="18.75" customHeight="1" x14ac:dyDescent="0.3">
      <c r="A9" s="318"/>
      <c r="B9" s="320"/>
      <c r="C9" s="346"/>
      <c r="D9" s="28">
        <f>SUM(D10:D25)</f>
        <v>1980</v>
      </c>
      <c r="E9" s="18">
        <f>E10+E12+E14+E15</f>
        <v>10</v>
      </c>
      <c r="F9" s="18">
        <f>F10+F12+F14+F15</f>
        <v>21</v>
      </c>
      <c r="G9" s="4">
        <v>9</v>
      </c>
      <c r="H9" s="20">
        <v>9</v>
      </c>
      <c r="I9" s="4">
        <v>0</v>
      </c>
      <c r="J9" s="20">
        <v>2</v>
      </c>
      <c r="K9" s="88">
        <v>0</v>
      </c>
      <c r="L9" s="354">
        <f>L11+M11</f>
        <v>904</v>
      </c>
      <c r="M9" s="355"/>
      <c r="N9" s="356">
        <f>N27</f>
        <v>1128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9</v>
      </c>
      <c r="E10" s="29">
        <v>9</v>
      </c>
      <c r="F10" s="29">
        <v>20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26</v>
      </c>
      <c r="E11" s="64"/>
      <c r="F11" s="81"/>
      <c r="G11" s="368"/>
      <c r="H11" s="369"/>
      <c r="I11" s="368"/>
      <c r="J11" s="369"/>
      <c r="K11" s="216"/>
      <c r="L11" s="28">
        <f>L27+L28</f>
        <v>816</v>
      </c>
      <c r="M11" s="18">
        <f>M27+M28</f>
        <v>88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1</v>
      </c>
      <c r="E12" s="46">
        <v>1</v>
      </c>
      <c r="F12" s="29">
        <v>1</v>
      </c>
      <c r="G12" s="368"/>
      <c r="H12" s="369"/>
      <c r="I12" s="368"/>
      <c r="J12" s="369"/>
      <c r="K12" s="216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3</v>
      </c>
      <c r="E13" s="65"/>
      <c r="F13" s="81"/>
      <c r="G13" s="368"/>
      <c r="H13" s="369"/>
      <c r="I13" s="368"/>
      <c r="J13" s="369"/>
      <c r="K13" s="216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0</v>
      </c>
      <c r="E14" s="46">
        <v>0</v>
      </c>
      <c r="F14" s="29">
        <v>0</v>
      </c>
      <c r="G14" s="368"/>
      <c r="H14" s="369"/>
      <c r="I14" s="368"/>
      <c r="J14" s="369"/>
      <c r="K14" s="216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216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0</v>
      </c>
      <c r="E16" s="65"/>
      <c r="F16" s="212"/>
      <c r="G16" s="368"/>
      <c r="H16" s="369"/>
      <c r="I16" s="368"/>
      <c r="J16" s="369"/>
      <c r="K16" s="216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212"/>
      <c r="G17" s="368"/>
      <c r="H17" s="369"/>
      <c r="I17" s="368"/>
      <c r="J17" s="369"/>
      <c r="K17" s="216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41</v>
      </c>
      <c r="E18" s="65"/>
      <c r="F18" s="212"/>
      <c r="G18" s="368"/>
      <c r="H18" s="369"/>
      <c r="I18" s="368"/>
      <c r="J18" s="369"/>
      <c r="K18" s="216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35</v>
      </c>
      <c r="E19" s="65"/>
      <c r="F19" s="212"/>
      <c r="G19" s="368"/>
      <c r="H19" s="369"/>
      <c r="I19" s="368"/>
      <c r="J19" s="369"/>
      <c r="K19" s="216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13" t="s">
        <v>31</v>
      </c>
      <c r="B20" s="214"/>
      <c r="C20" s="215"/>
      <c r="D20" s="46">
        <v>162</v>
      </c>
      <c r="E20" s="65"/>
      <c r="F20" s="212"/>
      <c r="G20" s="368"/>
      <c r="H20" s="369"/>
      <c r="I20" s="368"/>
      <c r="J20" s="369"/>
      <c r="K20" s="216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448</v>
      </c>
      <c r="E21" s="65"/>
      <c r="F21" s="212"/>
      <c r="G21" s="368"/>
      <c r="H21" s="369"/>
      <c r="I21" s="368"/>
      <c r="J21" s="369"/>
      <c r="K21" s="216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136</v>
      </c>
      <c r="E22" s="65"/>
      <c r="F22" s="212"/>
      <c r="G22" s="368"/>
      <c r="H22" s="369"/>
      <c r="I22" s="368"/>
      <c r="J22" s="369"/>
      <c r="K22" s="216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101</v>
      </c>
      <c r="E23" s="65"/>
      <c r="F23" s="212"/>
      <c r="G23" s="368"/>
      <c r="H23" s="369"/>
      <c r="I23" s="368"/>
      <c r="J23" s="369"/>
      <c r="K23" s="216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310</v>
      </c>
      <c r="E24" s="65"/>
      <c r="F24" s="212"/>
      <c r="G24" s="368"/>
      <c r="H24" s="369"/>
      <c r="I24" s="368"/>
      <c r="J24" s="369"/>
      <c r="K24" s="216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708</v>
      </c>
      <c r="E25" s="66"/>
      <c r="F25" s="212"/>
      <c r="G25" s="368"/>
      <c r="H25" s="369"/>
      <c r="I25" s="368"/>
      <c r="J25" s="369"/>
      <c r="K25" s="216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1528</v>
      </c>
      <c r="D27" s="310"/>
      <c r="E27" s="291"/>
      <c r="F27" s="291"/>
      <c r="G27" s="291"/>
      <c r="H27" s="292"/>
      <c r="I27" s="207"/>
      <c r="J27" s="207"/>
      <c r="K27" s="207"/>
      <c r="L27" s="19">
        <v>164</v>
      </c>
      <c r="M27" s="33">
        <v>1</v>
      </c>
      <c r="N27" s="4">
        <v>1128</v>
      </c>
      <c r="O27" s="20">
        <v>235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2943</v>
      </c>
      <c r="D28" s="288"/>
      <c r="E28" s="289"/>
      <c r="F28" s="289"/>
      <c r="G28" s="289"/>
      <c r="H28" s="290"/>
      <c r="I28" s="207"/>
      <c r="J28" s="207"/>
      <c r="K28" s="207"/>
      <c r="L28" s="19">
        <v>652</v>
      </c>
      <c r="M28" s="33">
        <v>87</v>
      </c>
      <c r="N28" s="291"/>
      <c r="O28" s="292"/>
      <c r="P28" s="206">
        <v>2147</v>
      </c>
      <c r="Q28" s="49">
        <v>35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264</v>
      </c>
      <c r="D29" s="310"/>
      <c r="E29" s="291"/>
      <c r="F29" s="291"/>
      <c r="G29" s="291"/>
      <c r="H29" s="292"/>
      <c r="I29" s="207"/>
      <c r="J29" s="207"/>
      <c r="K29" s="207"/>
      <c r="L29" s="6">
        <v>57</v>
      </c>
      <c r="M29" s="305"/>
      <c r="N29" s="306"/>
      <c r="O29" s="307"/>
      <c r="P29" s="6">
        <v>187</v>
      </c>
      <c r="Q29" s="49">
        <v>20</v>
      </c>
      <c r="R29" s="300"/>
      <c r="S29" s="21">
        <v>227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15</v>
      </c>
      <c r="R30" s="301"/>
      <c r="S30" s="22">
        <v>125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1297</v>
      </c>
      <c r="S31" s="40">
        <f>S29+S30</f>
        <v>352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21"/>
      <c r="J33" s="221"/>
      <c r="K33" s="221"/>
      <c r="L33" s="311" t="s">
        <v>17</v>
      </c>
      <c r="M33" s="311"/>
      <c r="N33" s="208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19"/>
      <c r="J34" s="219"/>
      <c r="K34" s="219"/>
      <c r="L34" s="390">
        <v>0</v>
      </c>
      <c r="M34" s="390"/>
      <c r="N34" s="220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19"/>
      <c r="J35" s="219"/>
      <c r="K35" s="219"/>
      <c r="L35" s="390">
        <v>0</v>
      </c>
      <c r="M35" s="390"/>
      <c r="N35" s="220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17"/>
      <c r="J36" s="217"/>
      <c r="K36" s="217"/>
      <c r="L36" s="386">
        <v>0</v>
      </c>
      <c r="M36" s="386"/>
      <c r="N36" s="218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281" t="s">
        <v>91</v>
      </c>
      <c r="C43" s="281"/>
      <c r="D43" s="281"/>
      <c r="E43" s="281"/>
      <c r="F43" s="281"/>
      <c r="G43" s="281"/>
      <c r="H43" s="281"/>
      <c r="I43" s="281"/>
      <c r="J43" s="281"/>
      <c r="K43" s="281"/>
      <c r="L43" s="281"/>
    </row>
    <row r="44" spans="1:19" ht="53.25" customHeight="1" x14ac:dyDescent="0.3">
      <c r="B44" s="410" t="s">
        <v>93</v>
      </c>
      <c r="C44" s="411"/>
      <c r="D44" s="411"/>
      <c r="E44" s="411"/>
      <c r="F44" s="411"/>
      <c r="G44" s="411"/>
      <c r="H44" s="411"/>
      <c r="I44" s="411"/>
      <c r="J44" s="411"/>
      <c r="K44" s="411"/>
      <c r="L44" s="412"/>
    </row>
    <row r="45" spans="1:19" ht="15.75" customHeight="1" x14ac:dyDescent="0.3">
      <c r="B45" s="405" t="s">
        <v>92</v>
      </c>
      <c r="C45" s="406"/>
      <c r="D45" s="406"/>
      <c r="E45" s="406"/>
      <c r="F45" s="406"/>
      <c r="G45" s="406"/>
      <c r="H45" s="406"/>
      <c r="I45" s="406"/>
      <c r="J45" s="406"/>
      <c r="K45" s="406"/>
      <c r="L45" s="406"/>
    </row>
  </sheetData>
  <mergeCells count="76"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  <mergeCell ref="N7:O7"/>
    <mergeCell ref="R8:S8"/>
    <mergeCell ref="L9:M9"/>
    <mergeCell ref="N9:O9"/>
    <mergeCell ref="P9:P25"/>
    <mergeCell ref="Q9:Q25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A14:C14"/>
    <mergeCell ref="A15:C15"/>
    <mergeCell ref="A16:C16"/>
    <mergeCell ref="A17:C17"/>
    <mergeCell ref="A18:C18"/>
    <mergeCell ref="A21:C21"/>
    <mergeCell ref="A22:C22"/>
    <mergeCell ref="A23:C23"/>
    <mergeCell ref="A24:C24"/>
    <mergeCell ref="A25:C25"/>
    <mergeCell ref="R27:R30"/>
    <mergeCell ref="S27:S28"/>
    <mergeCell ref="A28:B28"/>
    <mergeCell ref="D28:H28"/>
    <mergeCell ref="N28:O28"/>
    <mergeCell ref="A29:B29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A19" zoomScale="88" zoomScaleNormal="88" workbookViewId="0">
      <selection activeCell="Q42" sqref="Q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</row>
    <row r="2" spans="1:19" ht="27.75" customHeight="1" x14ac:dyDescent="0.3">
      <c r="A2" s="314" t="s">
        <v>74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</row>
    <row r="4" spans="1:19" ht="15.75" thickBot="1" x14ac:dyDescent="0.35">
      <c r="O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27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2.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5738</v>
      </c>
      <c r="D8" s="347">
        <f>D9+E9+F9</f>
        <v>1465</v>
      </c>
      <c r="E8" s="348"/>
      <c r="F8" s="349"/>
      <c r="G8" s="358">
        <f>G9+H9</f>
        <v>44</v>
      </c>
      <c r="H8" s="346"/>
      <c r="I8" s="358">
        <f>I9+J9</f>
        <v>1</v>
      </c>
      <c r="J8" s="346"/>
      <c r="K8" s="250">
        <f>K9</f>
        <v>1</v>
      </c>
      <c r="L8" s="363">
        <f>L9+N9</f>
        <v>1762</v>
      </c>
      <c r="M8" s="364"/>
      <c r="N8" s="364"/>
      <c r="O8" s="365"/>
      <c r="P8" s="249">
        <f>P28</f>
        <v>2477</v>
      </c>
      <c r="Q8" s="248">
        <f>Q28</f>
        <v>34</v>
      </c>
      <c r="R8" s="353">
        <f>R31+S30+S29</f>
        <v>1759</v>
      </c>
      <c r="S8" s="346"/>
    </row>
    <row r="9" spans="1:19" ht="18.75" customHeight="1" x14ac:dyDescent="0.3">
      <c r="A9" s="318"/>
      <c r="B9" s="320"/>
      <c r="C9" s="346"/>
      <c r="D9" s="28">
        <f>D10+D11+D12+D13+D14+D15+D16+D17+D18+D19+D20+D21+D22+D23+D24+D25</f>
        <v>1394</v>
      </c>
      <c r="E9" s="18">
        <f>E10+E12+E14+E15</f>
        <v>25</v>
      </c>
      <c r="F9" s="18">
        <f>F10+F12+F14+F15</f>
        <v>46</v>
      </c>
      <c r="G9" s="4">
        <v>15</v>
      </c>
      <c r="H9" s="20">
        <v>29</v>
      </c>
      <c r="I9" s="4">
        <v>1</v>
      </c>
      <c r="J9" s="20">
        <v>0</v>
      </c>
      <c r="K9" s="88">
        <v>1</v>
      </c>
      <c r="L9" s="354">
        <f>L11+M11</f>
        <v>729</v>
      </c>
      <c r="M9" s="355"/>
      <c r="N9" s="356">
        <f>N27</f>
        <v>1033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19</v>
      </c>
      <c r="E10" s="29">
        <v>25</v>
      </c>
      <c r="F10" s="29">
        <v>45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50</v>
      </c>
      <c r="E11" s="64"/>
      <c r="F11" s="81"/>
      <c r="G11" s="368"/>
      <c r="H11" s="369"/>
      <c r="I11" s="368"/>
      <c r="J11" s="369"/>
      <c r="K11" s="255"/>
      <c r="L11" s="28">
        <f>L27+L28</f>
        <v>684</v>
      </c>
      <c r="M11" s="18">
        <f>M27+M28</f>
        <v>45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1</v>
      </c>
      <c r="E12" s="46">
        <v>0</v>
      </c>
      <c r="F12" s="29">
        <v>1</v>
      </c>
      <c r="G12" s="368"/>
      <c r="H12" s="369"/>
      <c r="I12" s="368"/>
      <c r="J12" s="369"/>
      <c r="K12" s="255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2</v>
      </c>
      <c r="E13" s="65"/>
      <c r="F13" s="81"/>
      <c r="G13" s="368"/>
      <c r="H13" s="369"/>
      <c r="I13" s="368"/>
      <c r="J13" s="369"/>
      <c r="K13" s="255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1</v>
      </c>
      <c r="E14" s="46">
        <v>0</v>
      </c>
      <c r="F14" s="29">
        <v>0</v>
      </c>
      <c r="G14" s="368"/>
      <c r="H14" s="369"/>
      <c r="I14" s="368"/>
      <c r="J14" s="369"/>
      <c r="K14" s="255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255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2</v>
      </c>
      <c r="E16" s="65"/>
      <c r="F16" s="251"/>
      <c r="G16" s="368"/>
      <c r="H16" s="369"/>
      <c r="I16" s="368"/>
      <c r="J16" s="369"/>
      <c r="K16" s="255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251"/>
      <c r="G17" s="368"/>
      <c r="H17" s="369"/>
      <c r="I17" s="368"/>
      <c r="J17" s="369"/>
      <c r="K17" s="255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60</v>
      </c>
      <c r="E18" s="65"/>
      <c r="F18" s="251"/>
      <c r="G18" s="368"/>
      <c r="H18" s="369"/>
      <c r="I18" s="368"/>
      <c r="J18" s="369"/>
      <c r="K18" s="255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27</v>
      </c>
      <c r="E19" s="65"/>
      <c r="F19" s="251"/>
      <c r="G19" s="368"/>
      <c r="H19" s="369"/>
      <c r="I19" s="368"/>
      <c r="J19" s="369"/>
      <c r="K19" s="255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52" t="s">
        <v>31</v>
      </c>
      <c r="B20" s="253"/>
      <c r="C20" s="254"/>
      <c r="D20" s="46">
        <v>158</v>
      </c>
      <c r="E20" s="65"/>
      <c r="F20" s="251"/>
      <c r="G20" s="368"/>
      <c r="H20" s="369"/>
      <c r="I20" s="368"/>
      <c r="J20" s="369"/>
      <c r="K20" s="255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421</v>
      </c>
      <c r="E21" s="65"/>
      <c r="F21" s="251"/>
      <c r="G21" s="368"/>
      <c r="H21" s="369"/>
      <c r="I21" s="368"/>
      <c r="J21" s="369"/>
      <c r="K21" s="255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92</v>
      </c>
      <c r="E22" s="65"/>
      <c r="F22" s="251"/>
      <c r="G22" s="368"/>
      <c r="H22" s="369"/>
      <c r="I22" s="368"/>
      <c r="J22" s="369"/>
      <c r="K22" s="255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95</v>
      </c>
      <c r="E23" s="65"/>
      <c r="F23" s="251"/>
      <c r="G23" s="368"/>
      <c r="H23" s="369"/>
      <c r="I23" s="368"/>
      <c r="J23" s="369"/>
      <c r="K23" s="255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466</v>
      </c>
      <c r="E24" s="65"/>
      <c r="F24" s="251"/>
      <c r="G24" s="368"/>
      <c r="H24" s="369"/>
      <c r="I24" s="368"/>
      <c r="J24" s="369"/>
      <c r="K24" s="255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0</v>
      </c>
      <c r="E25" s="66"/>
      <c r="F25" s="251"/>
      <c r="G25" s="368"/>
      <c r="H25" s="369"/>
      <c r="I25" s="368"/>
      <c r="J25" s="369"/>
      <c r="K25" s="255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1392</v>
      </c>
      <c r="D27" s="310"/>
      <c r="E27" s="291"/>
      <c r="F27" s="291"/>
      <c r="G27" s="291"/>
      <c r="H27" s="292"/>
      <c r="I27" s="246"/>
      <c r="J27" s="246"/>
      <c r="K27" s="246"/>
      <c r="L27" s="19">
        <v>156</v>
      </c>
      <c r="M27" s="33">
        <v>2</v>
      </c>
      <c r="N27" s="4">
        <v>1033</v>
      </c>
      <c r="O27" s="20">
        <v>201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L28+M28+P28+Q28</f>
        <v>3082</v>
      </c>
      <c r="D28" s="288"/>
      <c r="E28" s="289"/>
      <c r="F28" s="289"/>
      <c r="G28" s="289"/>
      <c r="H28" s="290"/>
      <c r="I28" s="246"/>
      <c r="J28" s="246"/>
      <c r="K28" s="246"/>
      <c r="L28" s="19">
        <v>528</v>
      </c>
      <c r="M28" s="33">
        <v>43</v>
      </c>
      <c r="N28" s="291"/>
      <c r="O28" s="292"/>
      <c r="P28" s="206">
        <v>2477</v>
      </c>
      <c r="Q28" s="49">
        <v>34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263</v>
      </c>
      <c r="D29" s="310"/>
      <c r="E29" s="291"/>
      <c r="F29" s="291"/>
      <c r="G29" s="291"/>
      <c r="H29" s="292"/>
      <c r="I29" s="246"/>
      <c r="J29" s="246"/>
      <c r="K29" s="246"/>
      <c r="L29" s="6">
        <v>57</v>
      </c>
      <c r="M29" s="305"/>
      <c r="N29" s="306"/>
      <c r="O29" s="307"/>
      <c r="P29" s="6">
        <v>199</v>
      </c>
      <c r="Q29" s="49">
        <v>7</v>
      </c>
      <c r="R29" s="300"/>
      <c r="S29" s="21">
        <v>235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27</v>
      </c>
      <c r="R30" s="301"/>
      <c r="S30" s="22">
        <v>152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1372</v>
      </c>
      <c r="S31" s="40">
        <v>387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58"/>
      <c r="J33" s="258"/>
      <c r="K33" s="258"/>
      <c r="L33" s="311" t="s">
        <v>17</v>
      </c>
      <c r="M33" s="311"/>
      <c r="N33" s="247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57"/>
      <c r="J34" s="257"/>
      <c r="K34" s="257"/>
      <c r="L34" s="390">
        <v>0</v>
      </c>
      <c r="M34" s="390"/>
      <c r="N34" s="272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57"/>
      <c r="J35" s="257"/>
      <c r="K35" s="257"/>
      <c r="L35" s="390">
        <v>0</v>
      </c>
      <c r="M35" s="390"/>
      <c r="N35" s="272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56"/>
      <c r="J36" s="256"/>
      <c r="K36" s="256"/>
      <c r="L36" s="386">
        <v>0</v>
      </c>
      <c r="M36" s="386"/>
      <c r="N36" s="271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73" t="s">
        <v>94</v>
      </c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Q40" s="8"/>
      <c r="R40" s="24"/>
    </row>
    <row r="41" spans="1:19" ht="15" customHeight="1" x14ac:dyDescent="0.3">
      <c r="C41" s="274" t="s">
        <v>95</v>
      </c>
      <c r="D41" s="275"/>
      <c r="E41" s="275"/>
      <c r="F41" s="275"/>
      <c r="G41" s="275"/>
      <c r="H41" s="275"/>
      <c r="I41" s="275" t="s">
        <v>96</v>
      </c>
      <c r="J41" s="275"/>
      <c r="K41" s="275"/>
      <c r="L41" s="275"/>
      <c r="M41" s="276"/>
    </row>
  </sheetData>
  <mergeCells count="73"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G10:H25"/>
    <mergeCell ref="I10:J25"/>
    <mergeCell ref="O10:O25"/>
    <mergeCell ref="D26:H26"/>
    <mergeCell ref="L26:M26"/>
    <mergeCell ref="I8:J8"/>
    <mergeCell ref="L8:O8"/>
    <mergeCell ref="R8:S8"/>
    <mergeCell ref="L9:M9"/>
    <mergeCell ref="N9:O9"/>
    <mergeCell ref="S9:S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A17:C17"/>
    <mergeCell ref="A18:C18"/>
    <mergeCell ref="C8:C9"/>
    <mergeCell ref="A10:C10"/>
    <mergeCell ref="A11:C11"/>
    <mergeCell ref="A12:C12"/>
    <mergeCell ref="A13:C13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</mergeCells>
  <printOptions horizontalCentered="1"/>
  <pageMargins left="0" right="0" top="0" bottom="0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9" workbookViewId="0">
      <selection activeCell="M28" sqref="M2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413" t="s">
        <v>75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48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9.2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5795</v>
      </c>
      <c r="D8" s="347">
        <f>D9+E9+F9</f>
        <v>1360</v>
      </c>
      <c r="E8" s="348"/>
      <c r="F8" s="349"/>
      <c r="G8" s="358">
        <f>G9+H9</f>
        <v>56</v>
      </c>
      <c r="H8" s="346"/>
      <c r="I8" s="358">
        <f>I9+J9</f>
        <v>4</v>
      </c>
      <c r="J8" s="346"/>
      <c r="K8" s="236">
        <f>K9</f>
        <v>0</v>
      </c>
      <c r="L8" s="363">
        <f>L9+N9</f>
        <v>2112</v>
      </c>
      <c r="M8" s="364"/>
      <c r="N8" s="364"/>
      <c r="O8" s="365"/>
      <c r="P8" s="234">
        <f>P28</f>
        <v>2280</v>
      </c>
      <c r="Q8" s="222">
        <f t="shared" ref="Q8" si="0">SUM(Q29:Q30)</f>
        <v>43</v>
      </c>
      <c r="R8" s="353">
        <f>S31+R31</f>
        <v>1605</v>
      </c>
      <c r="S8" s="346"/>
    </row>
    <row r="9" spans="1:19" ht="18.75" customHeight="1" x14ac:dyDescent="0.3">
      <c r="A9" s="318"/>
      <c r="B9" s="320"/>
      <c r="C9" s="346"/>
      <c r="D9" s="28">
        <f>SUM(D10:D25)</f>
        <v>1261</v>
      </c>
      <c r="E9" s="18">
        <f>E10+E12+E14+E15</f>
        <v>33</v>
      </c>
      <c r="F9" s="18">
        <f>F10+F12+F14+F15</f>
        <v>66</v>
      </c>
      <c r="G9" s="4">
        <v>17</v>
      </c>
      <c r="H9" s="20">
        <v>39</v>
      </c>
      <c r="I9" s="4">
        <v>2</v>
      </c>
      <c r="J9" s="20">
        <v>2</v>
      </c>
      <c r="K9" s="88"/>
      <c r="L9" s="354">
        <f>L11+M11</f>
        <v>832</v>
      </c>
      <c r="M9" s="355"/>
      <c r="N9" s="356">
        <f>N27</f>
        <v>1280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23</v>
      </c>
      <c r="E10" s="29">
        <v>33</v>
      </c>
      <c r="F10" s="29">
        <v>64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60</v>
      </c>
      <c r="E11" s="64"/>
      <c r="F11" s="81"/>
      <c r="G11" s="368"/>
      <c r="H11" s="369"/>
      <c r="I11" s="368"/>
      <c r="J11" s="369"/>
      <c r="K11" s="228"/>
      <c r="L11" s="28">
        <f>L27+L28</f>
        <v>748</v>
      </c>
      <c r="M11" s="18">
        <f>M27+M28</f>
        <v>84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3</v>
      </c>
      <c r="E12" s="46">
        <v>0</v>
      </c>
      <c r="F12" s="29">
        <v>2</v>
      </c>
      <c r="G12" s="368"/>
      <c r="H12" s="369"/>
      <c r="I12" s="368"/>
      <c r="J12" s="369"/>
      <c r="K12" s="228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7</v>
      </c>
      <c r="E13" s="65"/>
      <c r="F13" s="81"/>
      <c r="G13" s="368"/>
      <c r="H13" s="369"/>
      <c r="I13" s="368"/>
      <c r="J13" s="369"/>
      <c r="K13" s="228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2</v>
      </c>
      <c r="E14" s="46">
        <v>0</v>
      </c>
      <c r="F14" s="29">
        <v>0</v>
      </c>
      <c r="G14" s="368"/>
      <c r="H14" s="369"/>
      <c r="I14" s="368"/>
      <c r="J14" s="369"/>
      <c r="K14" s="228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228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2</v>
      </c>
      <c r="E16" s="65"/>
      <c r="F16" s="224"/>
      <c r="G16" s="368"/>
      <c r="H16" s="369"/>
      <c r="I16" s="368"/>
      <c r="J16" s="369"/>
      <c r="K16" s="228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224"/>
      <c r="G17" s="368"/>
      <c r="H17" s="369"/>
      <c r="I17" s="368"/>
      <c r="J17" s="369"/>
      <c r="K17" s="228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46</v>
      </c>
      <c r="E18" s="65"/>
      <c r="F18" s="224"/>
      <c r="G18" s="368"/>
      <c r="H18" s="369"/>
      <c r="I18" s="368"/>
      <c r="J18" s="369"/>
      <c r="K18" s="228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29</v>
      </c>
      <c r="E19" s="65"/>
      <c r="F19" s="224"/>
      <c r="G19" s="368"/>
      <c r="H19" s="369"/>
      <c r="I19" s="368"/>
      <c r="J19" s="369"/>
      <c r="K19" s="228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25" t="s">
        <v>31</v>
      </c>
      <c r="B20" s="226"/>
      <c r="C20" s="227"/>
      <c r="D20" s="46">
        <v>164</v>
      </c>
      <c r="E20" s="65"/>
      <c r="F20" s="224"/>
      <c r="G20" s="368"/>
      <c r="H20" s="369"/>
      <c r="I20" s="368"/>
      <c r="J20" s="369"/>
      <c r="K20" s="228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411</v>
      </c>
      <c r="E21" s="65"/>
      <c r="F21" s="224"/>
      <c r="G21" s="368"/>
      <c r="H21" s="369"/>
      <c r="I21" s="368"/>
      <c r="J21" s="369"/>
      <c r="K21" s="228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81</v>
      </c>
      <c r="E22" s="65"/>
      <c r="F22" s="224"/>
      <c r="G22" s="368"/>
      <c r="H22" s="369"/>
      <c r="I22" s="368"/>
      <c r="J22" s="369"/>
      <c r="K22" s="228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78</v>
      </c>
      <c r="E23" s="65"/>
      <c r="F23" s="224"/>
      <c r="G23" s="368"/>
      <c r="H23" s="369"/>
      <c r="I23" s="368"/>
      <c r="J23" s="369"/>
      <c r="K23" s="228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350</v>
      </c>
      <c r="E24" s="65"/>
      <c r="F24" s="224"/>
      <c r="G24" s="368"/>
      <c r="H24" s="369"/>
      <c r="I24" s="368"/>
      <c r="J24" s="369"/>
      <c r="K24" s="228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5</v>
      </c>
      <c r="E25" s="66"/>
      <c r="F25" s="224"/>
      <c r="G25" s="368"/>
      <c r="H25" s="369"/>
      <c r="I25" s="368"/>
      <c r="J25" s="369"/>
      <c r="K25" s="228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2078</v>
      </c>
      <c r="D27" s="310"/>
      <c r="E27" s="291"/>
      <c r="F27" s="291"/>
      <c r="G27" s="291"/>
      <c r="H27" s="292"/>
      <c r="I27" s="237"/>
      <c r="J27" s="237"/>
      <c r="K27" s="237"/>
      <c r="L27" s="19">
        <v>591</v>
      </c>
      <c r="M27" s="33">
        <v>5</v>
      </c>
      <c r="N27" s="4">
        <v>1280</v>
      </c>
      <c r="O27" s="20">
        <v>202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2674</v>
      </c>
      <c r="D28" s="288"/>
      <c r="E28" s="289"/>
      <c r="F28" s="289"/>
      <c r="G28" s="289"/>
      <c r="H28" s="290"/>
      <c r="I28" s="237"/>
      <c r="J28" s="237"/>
      <c r="K28" s="237"/>
      <c r="L28" s="19">
        <v>157</v>
      </c>
      <c r="M28" s="33">
        <v>79</v>
      </c>
      <c r="N28" s="291"/>
      <c r="O28" s="292"/>
      <c r="P28" s="6">
        <v>2280</v>
      </c>
      <c r="Q28" s="49">
        <v>43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243</v>
      </c>
      <c r="D29" s="310"/>
      <c r="E29" s="291"/>
      <c r="F29" s="291"/>
      <c r="G29" s="291"/>
      <c r="H29" s="292"/>
      <c r="I29" s="237"/>
      <c r="J29" s="237"/>
      <c r="K29" s="237"/>
      <c r="L29" s="6">
        <v>44</v>
      </c>
      <c r="M29" s="305"/>
      <c r="N29" s="306"/>
      <c r="O29" s="307"/>
      <c r="P29" s="6">
        <v>182</v>
      </c>
      <c r="Q29" s="49">
        <v>17</v>
      </c>
      <c r="R29" s="300"/>
      <c r="S29" s="21">
        <v>217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26</v>
      </c>
      <c r="R30" s="301"/>
      <c r="S30" s="22">
        <v>126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1262</v>
      </c>
      <c r="S31" s="40">
        <f>S29+S30</f>
        <v>343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33"/>
      <c r="J33" s="233"/>
      <c r="K33" s="233"/>
      <c r="L33" s="311" t="s">
        <v>17</v>
      </c>
      <c r="M33" s="311"/>
      <c r="N33" s="238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31"/>
      <c r="J34" s="231"/>
      <c r="K34" s="231"/>
      <c r="L34" s="390">
        <v>0</v>
      </c>
      <c r="M34" s="420"/>
      <c r="N34" s="232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31"/>
      <c r="J35" s="231"/>
      <c r="K35" s="231"/>
      <c r="L35" s="390">
        <v>0</v>
      </c>
      <c r="M35" s="420"/>
      <c r="N35" s="232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29"/>
      <c r="J36" s="229"/>
      <c r="K36" s="229"/>
      <c r="L36" s="390">
        <v>0</v>
      </c>
      <c r="M36" s="420"/>
      <c r="N36" s="230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415" t="s">
        <v>97</v>
      </c>
      <c r="C41" s="415"/>
      <c r="D41" s="415"/>
      <c r="E41" s="415"/>
      <c r="F41" s="415"/>
      <c r="G41" s="415"/>
      <c r="H41" s="415"/>
      <c r="I41" s="415"/>
      <c r="J41" s="415"/>
      <c r="K41" s="415"/>
      <c r="L41" s="415"/>
    </row>
    <row r="42" spans="1:19" x14ac:dyDescent="0.3">
      <c r="B42" s="416" t="s">
        <v>98</v>
      </c>
      <c r="C42" s="417"/>
      <c r="D42" s="417"/>
      <c r="E42" s="417"/>
      <c r="F42" s="417"/>
      <c r="G42" s="417"/>
      <c r="H42" s="417"/>
      <c r="I42" s="417"/>
      <c r="J42" s="417"/>
      <c r="K42" s="417"/>
      <c r="L42" s="418"/>
    </row>
    <row r="43" spans="1:19" x14ac:dyDescent="0.3">
      <c r="B43" s="419"/>
      <c r="C43" s="415"/>
      <c r="D43" s="415"/>
      <c r="E43" s="415"/>
      <c r="F43" s="415"/>
      <c r="G43" s="415"/>
      <c r="H43" s="415"/>
      <c r="I43" s="415"/>
      <c r="J43" s="415"/>
      <c r="K43" s="415"/>
      <c r="L43" s="415"/>
    </row>
    <row r="44" spans="1:19" x14ac:dyDescent="0.3">
      <c r="B44" s="414"/>
      <c r="C44" s="414"/>
      <c r="D44" s="414"/>
      <c r="E44" s="414"/>
      <c r="F44" s="414"/>
      <c r="G44" s="414"/>
      <c r="H44" s="414"/>
      <c r="I44" s="414"/>
      <c r="J44" s="414"/>
      <c r="K44" s="414"/>
      <c r="L44" s="414"/>
    </row>
    <row r="45" spans="1:19" ht="17.25" x14ac:dyDescent="0.3">
      <c r="B45" s="277"/>
      <c r="C45" s="277"/>
      <c r="D45" s="278"/>
      <c r="E45" s="278"/>
      <c r="F45" s="278"/>
      <c r="G45" s="278"/>
      <c r="H45" s="278"/>
      <c r="I45" s="278"/>
      <c r="J45" s="278"/>
      <c r="K45" s="278"/>
      <c r="L45" s="278"/>
    </row>
  </sheetData>
  <mergeCells count="77">
    <mergeCell ref="B44:L44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C5:C7"/>
    <mergeCell ref="P6:P7"/>
    <mergeCell ref="G8:H8"/>
    <mergeCell ref="I8:J8"/>
    <mergeCell ref="L8:O8"/>
    <mergeCell ref="D8:F8"/>
    <mergeCell ref="C8:C9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A10:C10"/>
    <mergeCell ref="A11:C11"/>
    <mergeCell ref="A13:C13"/>
    <mergeCell ref="A14:C14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25" workbookViewId="0">
      <selection activeCell="B40" sqref="B40:L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14" t="s">
        <v>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</row>
    <row r="2" spans="1:19" ht="27.75" customHeight="1" x14ac:dyDescent="0.3">
      <c r="A2" s="314" t="s">
        <v>76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</row>
    <row r="3" spans="1:19" ht="18" x14ac:dyDescent="0.35">
      <c r="A3" s="315" t="s">
        <v>47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</row>
    <row r="4" spans="1:19" ht="15.75" thickBot="1" x14ac:dyDescent="0.35">
      <c r="P4" s="3"/>
    </row>
    <row r="5" spans="1:19" ht="22.5" customHeight="1" thickBot="1" x14ac:dyDescent="0.35">
      <c r="A5" s="316" t="s">
        <v>6</v>
      </c>
      <c r="B5" s="317"/>
      <c r="C5" s="321" t="s">
        <v>20</v>
      </c>
      <c r="D5" s="324" t="s">
        <v>7</v>
      </c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6"/>
      <c r="R5" s="327" t="s">
        <v>24</v>
      </c>
      <c r="S5" s="328"/>
    </row>
    <row r="6" spans="1:19" ht="48.75" customHeight="1" x14ac:dyDescent="0.3">
      <c r="A6" s="318"/>
      <c r="B6" s="319"/>
      <c r="C6" s="322"/>
      <c r="D6" s="350" t="s">
        <v>4</v>
      </c>
      <c r="E6" s="351"/>
      <c r="F6" s="352"/>
      <c r="G6" s="333" t="s">
        <v>21</v>
      </c>
      <c r="H6" s="334"/>
      <c r="I6" s="333" t="s">
        <v>53</v>
      </c>
      <c r="J6" s="334"/>
      <c r="K6" s="394" t="s">
        <v>54</v>
      </c>
      <c r="L6" s="335" t="s">
        <v>13</v>
      </c>
      <c r="M6" s="336"/>
      <c r="N6" s="336"/>
      <c r="O6" s="337"/>
      <c r="P6" s="338" t="s">
        <v>12</v>
      </c>
      <c r="Q6" s="340" t="s">
        <v>14</v>
      </c>
      <c r="R6" s="329"/>
      <c r="S6" s="330"/>
    </row>
    <row r="7" spans="1:19" ht="29.25" customHeight="1" thickBot="1" x14ac:dyDescent="0.35">
      <c r="A7" s="318"/>
      <c r="B7" s="319"/>
      <c r="C7" s="323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395"/>
      <c r="L7" s="342" t="s">
        <v>0</v>
      </c>
      <c r="M7" s="343"/>
      <c r="N7" s="343" t="s">
        <v>1</v>
      </c>
      <c r="O7" s="344"/>
      <c r="P7" s="339"/>
      <c r="Q7" s="341"/>
      <c r="R7" s="331"/>
      <c r="S7" s="332"/>
    </row>
    <row r="8" spans="1:19" ht="21.75" customHeight="1" x14ac:dyDescent="0.3">
      <c r="A8" s="318"/>
      <c r="B8" s="320"/>
      <c r="C8" s="345">
        <f>D8+L8+P8+Q8</f>
        <v>5093</v>
      </c>
      <c r="D8" s="347">
        <f>D9+E9+F9</f>
        <v>1278</v>
      </c>
      <c r="E8" s="348"/>
      <c r="F8" s="349"/>
      <c r="G8" s="358">
        <f>G9+H9</f>
        <v>46</v>
      </c>
      <c r="H8" s="346"/>
      <c r="I8" s="358">
        <f>I9+J9</f>
        <v>6</v>
      </c>
      <c r="J8" s="346"/>
      <c r="K8" s="236">
        <f>K9</f>
        <v>3</v>
      </c>
      <c r="L8" s="363">
        <f>L9+N9</f>
        <v>1747</v>
      </c>
      <c r="M8" s="364"/>
      <c r="N8" s="364"/>
      <c r="O8" s="365"/>
      <c r="P8" s="234">
        <f>P28</f>
        <v>2033</v>
      </c>
      <c r="Q8" s="222">
        <f t="shared" ref="Q8" si="0">SUM(Q29:Q30)</f>
        <v>35</v>
      </c>
      <c r="R8" s="353">
        <f>S31+R31</f>
        <v>1516</v>
      </c>
      <c r="S8" s="346"/>
    </row>
    <row r="9" spans="1:19" ht="18.75" customHeight="1" x14ac:dyDescent="0.3">
      <c r="A9" s="318"/>
      <c r="B9" s="320"/>
      <c r="C9" s="346"/>
      <c r="D9" s="28">
        <f>SUM(D10:D25)</f>
        <v>1172</v>
      </c>
      <c r="E9" s="18">
        <f>E10+E12+E14+E15</f>
        <v>34</v>
      </c>
      <c r="F9" s="18">
        <f>F10+F12+F14+F15</f>
        <v>72</v>
      </c>
      <c r="G9" s="4">
        <v>14</v>
      </c>
      <c r="H9" s="20">
        <v>32</v>
      </c>
      <c r="I9" s="4">
        <v>3</v>
      </c>
      <c r="J9" s="20">
        <v>3</v>
      </c>
      <c r="K9" s="88">
        <v>3</v>
      </c>
      <c r="L9" s="354">
        <f>L11+M11</f>
        <v>693</v>
      </c>
      <c r="M9" s="355"/>
      <c r="N9" s="356">
        <f>N27</f>
        <v>1054</v>
      </c>
      <c r="O9" s="357"/>
      <c r="P9" s="299"/>
      <c r="Q9" s="282"/>
      <c r="R9" s="299"/>
      <c r="S9" s="282"/>
    </row>
    <row r="10" spans="1:19" ht="15.75" customHeight="1" x14ac:dyDescent="0.3">
      <c r="A10" s="373" t="s">
        <v>33</v>
      </c>
      <c r="B10" s="374"/>
      <c r="C10" s="375"/>
      <c r="D10" s="46">
        <v>16</v>
      </c>
      <c r="E10" s="29">
        <v>30</v>
      </c>
      <c r="F10" s="29">
        <v>67</v>
      </c>
      <c r="G10" s="366"/>
      <c r="H10" s="367"/>
      <c r="I10" s="366"/>
      <c r="J10" s="367"/>
      <c r="K10" s="89"/>
      <c r="L10" s="13" t="s">
        <v>25</v>
      </c>
      <c r="M10" s="23" t="s">
        <v>26</v>
      </c>
      <c r="N10" s="360"/>
      <c r="O10" s="282"/>
      <c r="P10" s="300"/>
      <c r="Q10" s="359"/>
      <c r="R10" s="300"/>
      <c r="S10" s="359"/>
    </row>
    <row r="11" spans="1:19" ht="15.75" customHeight="1" x14ac:dyDescent="0.3">
      <c r="A11" s="373" t="s">
        <v>29</v>
      </c>
      <c r="B11" s="374"/>
      <c r="C11" s="375"/>
      <c r="D11" s="46">
        <v>47</v>
      </c>
      <c r="E11" s="64"/>
      <c r="F11" s="81"/>
      <c r="G11" s="368"/>
      <c r="H11" s="369"/>
      <c r="I11" s="368"/>
      <c r="J11" s="369"/>
      <c r="K11" s="228"/>
      <c r="L11" s="28">
        <f>L27+L28</f>
        <v>654</v>
      </c>
      <c r="M11" s="18">
        <f>M27+M28</f>
        <v>39</v>
      </c>
      <c r="N11" s="361"/>
      <c r="O11" s="359"/>
      <c r="P11" s="300"/>
      <c r="Q11" s="359"/>
      <c r="R11" s="300"/>
      <c r="S11" s="359"/>
    </row>
    <row r="12" spans="1:19" ht="15.75" customHeight="1" x14ac:dyDescent="0.3">
      <c r="A12" s="373" t="s">
        <v>34</v>
      </c>
      <c r="B12" s="374"/>
      <c r="C12" s="375"/>
      <c r="D12" s="46">
        <v>5</v>
      </c>
      <c r="E12" s="46">
        <v>1</v>
      </c>
      <c r="F12" s="29">
        <v>3</v>
      </c>
      <c r="G12" s="368"/>
      <c r="H12" s="369"/>
      <c r="I12" s="368"/>
      <c r="J12" s="369"/>
      <c r="K12" s="228"/>
      <c r="L12" s="52"/>
      <c r="M12" s="64"/>
      <c r="N12" s="361"/>
      <c r="O12" s="359"/>
      <c r="P12" s="300"/>
      <c r="Q12" s="359"/>
      <c r="R12" s="300"/>
      <c r="S12" s="359"/>
    </row>
    <row r="13" spans="1:19" ht="15.75" customHeight="1" x14ac:dyDescent="0.3">
      <c r="A13" s="373" t="s">
        <v>35</v>
      </c>
      <c r="B13" s="374"/>
      <c r="C13" s="375"/>
      <c r="D13" s="46">
        <v>4</v>
      </c>
      <c r="E13" s="65"/>
      <c r="F13" s="81"/>
      <c r="G13" s="368"/>
      <c r="H13" s="369"/>
      <c r="I13" s="368"/>
      <c r="J13" s="369"/>
      <c r="K13" s="228"/>
      <c r="L13" s="62"/>
      <c r="M13" s="65"/>
      <c r="N13" s="361"/>
      <c r="O13" s="359"/>
      <c r="P13" s="300"/>
      <c r="Q13" s="359"/>
      <c r="R13" s="300"/>
      <c r="S13" s="359"/>
    </row>
    <row r="14" spans="1:19" ht="15.75" customHeight="1" x14ac:dyDescent="0.3">
      <c r="A14" s="373" t="s">
        <v>38</v>
      </c>
      <c r="B14" s="374"/>
      <c r="C14" s="375"/>
      <c r="D14" s="46">
        <v>5</v>
      </c>
      <c r="E14" s="46">
        <v>3</v>
      </c>
      <c r="F14" s="29">
        <v>2</v>
      </c>
      <c r="G14" s="368"/>
      <c r="H14" s="369"/>
      <c r="I14" s="368"/>
      <c r="J14" s="369"/>
      <c r="K14" s="228"/>
      <c r="L14" s="62"/>
      <c r="M14" s="65"/>
      <c r="N14" s="361"/>
      <c r="O14" s="359"/>
      <c r="P14" s="300"/>
      <c r="Q14" s="359"/>
      <c r="R14" s="300"/>
      <c r="S14" s="359"/>
    </row>
    <row r="15" spans="1:19" ht="15.75" customHeight="1" x14ac:dyDescent="0.3">
      <c r="A15" s="373" t="s">
        <v>19</v>
      </c>
      <c r="B15" s="374"/>
      <c r="C15" s="375"/>
      <c r="D15" s="46">
        <v>0</v>
      </c>
      <c r="E15" s="46">
        <v>0</v>
      </c>
      <c r="F15" s="29">
        <v>0</v>
      </c>
      <c r="G15" s="368"/>
      <c r="H15" s="369"/>
      <c r="I15" s="368"/>
      <c r="J15" s="369"/>
      <c r="K15" s="228"/>
      <c r="L15" s="62"/>
      <c r="M15" s="65"/>
      <c r="N15" s="361"/>
      <c r="O15" s="359"/>
      <c r="P15" s="300"/>
      <c r="Q15" s="359"/>
      <c r="R15" s="300"/>
      <c r="S15" s="359"/>
    </row>
    <row r="16" spans="1:19" ht="15.75" customHeight="1" x14ac:dyDescent="0.3">
      <c r="A16" s="373" t="s">
        <v>39</v>
      </c>
      <c r="B16" s="374"/>
      <c r="C16" s="375"/>
      <c r="D16" s="46">
        <v>4</v>
      </c>
      <c r="E16" s="65"/>
      <c r="F16" s="224"/>
      <c r="G16" s="368"/>
      <c r="H16" s="369"/>
      <c r="I16" s="368"/>
      <c r="J16" s="369"/>
      <c r="K16" s="228"/>
      <c r="L16" s="62"/>
      <c r="M16" s="65"/>
      <c r="N16" s="361"/>
      <c r="O16" s="359"/>
      <c r="P16" s="300"/>
      <c r="Q16" s="359"/>
      <c r="R16" s="300"/>
      <c r="S16" s="359"/>
    </row>
    <row r="17" spans="1:19" ht="15.75" customHeight="1" x14ac:dyDescent="0.3">
      <c r="A17" s="373" t="s">
        <v>36</v>
      </c>
      <c r="B17" s="374"/>
      <c r="C17" s="375"/>
      <c r="D17" s="46">
        <v>0</v>
      </c>
      <c r="E17" s="65"/>
      <c r="F17" s="224"/>
      <c r="G17" s="368"/>
      <c r="H17" s="369"/>
      <c r="I17" s="368"/>
      <c r="J17" s="369"/>
      <c r="K17" s="228"/>
      <c r="L17" s="62"/>
      <c r="M17" s="65"/>
      <c r="N17" s="361"/>
      <c r="O17" s="359"/>
      <c r="P17" s="300"/>
      <c r="Q17" s="359"/>
      <c r="R17" s="300"/>
      <c r="S17" s="359"/>
    </row>
    <row r="18" spans="1:19" ht="15.75" customHeight="1" x14ac:dyDescent="0.3">
      <c r="A18" s="373" t="s">
        <v>37</v>
      </c>
      <c r="B18" s="374"/>
      <c r="C18" s="375"/>
      <c r="D18" s="46">
        <v>31</v>
      </c>
      <c r="E18" s="65"/>
      <c r="F18" s="224"/>
      <c r="G18" s="368"/>
      <c r="H18" s="369"/>
      <c r="I18" s="368"/>
      <c r="J18" s="369"/>
      <c r="K18" s="228"/>
      <c r="L18" s="62"/>
      <c r="M18" s="65"/>
      <c r="N18" s="361"/>
      <c r="O18" s="359"/>
      <c r="P18" s="300"/>
      <c r="Q18" s="359"/>
      <c r="R18" s="300"/>
      <c r="S18" s="359"/>
    </row>
    <row r="19" spans="1:19" ht="15.75" customHeight="1" x14ac:dyDescent="0.3">
      <c r="A19" s="373" t="s">
        <v>30</v>
      </c>
      <c r="B19" s="374"/>
      <c r="C19" s="375"/>
      <c r="D19" s="46">
        <v>16</v>
      </c>
      <c r="E19" s="65"/>
      <c r="F19" s="224"/>
      <c r="G19" s="368"/>
      <c r="H19" s="369"/>
      <c r="I19" s="368"/>
      <c r="J19" s="369"/>
      <c r="K19" s="228"/>
      <c r="L19" s="62"/>
      <c r="M19" s="65"/>
      <c r="N19" s="361"/>
      <c r="O19" s="359"/>
      <c r="P19" s="300"/>
      <c r="Q19" s="359"/>
      <c r="R19" s="300"/>
      <c r="S19" s="359"/>
    </row>
    <row r="20" spans="1:19" ht="15.75" customHeight="1" x14ac:dyDescent="0.3">
      <c r="A20" s="225" t="s">
        <v>31</v>
      </c>
      <c r="B20" s="226"/>
      <c r="C20" s="227"/>
      <c r="D20" s="46">
        <v>209</v>
      </c>
      <c r="E20" s="65"/>
      <c r="F20" s="224"/>
      <c r="G20" s="368"/>
      <c r="H20" s="369"/>
      <c r="I20" s="368"/>
      <c r="J20" s="369"/>
      <c r="K20" s="228"/>
      <c r="L20" s="62"/>
      <c r="M20" s="65"/>
      <c r="N20" s="361"/>
      <c r="O20" s="359"/>
      <c r="P20" s="300"/>
      <c r="Q20" s="359"/>
      <c r="R20" s="300"/>
      <c r="S20" s="359"/>
    </row>
    <row r="21" spans="1:19" ht="15.75" customHeight="1" thickBot="1" x14ac:dyDescent="0.35">
      <c r="A21" s="373" t="s">
        <v>32</v>
      </c>
      <c r="B21" s="374"/>
      <c r="C21" s="375"/>
      <c r="D21" s="47">
        <v>341</v>
      </c>
      <c r="E21" s="65"/>
      <c r="F21" s="224"/>
      <c r="G21" s="368"/>
      <c r="H21" s="369"/>
      <c r="I21" s="368"/>
      <c r="J21" s="369"/>
      <c r="K21" s="228"/>
      <c r="L21" s="62"/>
      <c r="M21" s="65"/>
      <c r="N21" s="361"/>
      <c r="O21" s="359"/>
      <c r="P21" s="300"/>
      <c r="Q21" s="359"/>
      <c r="R21" s="300"/>
      <c r="S21" s="359"/>
    </row>
    <row r="22" spans="1:19" ht="15.75" customHeight="1" x14ac:dyDescent="0.3">
      <c r="A22" s="373" t="s">
        <v>43</v>
      </c>
      <c r="B22" s="374"/>
      <c r="C22" s="375"/>
      <c r="D22" s="46">
        <v>93</v>
      </c>
      <c r="E22" s="65"/>
      <c r="F22" s="224"/>
      <c r="G22" s="368"/>
      <c r="H22" s="369"/>
      <c r="I22" s="368"/>
      <c r="J22" s="369"/>
      <c r="K22" s="228"/>
      <c r="L22" s="62"/>
      <c r="M22" s="65"/>
      <c r="N22" s="361"/>
      <c r="O22" s="359"/>
      <c r="P22" s="300"/>
      <c r="Q22" s="359"/>
      <c r="R22" s="300"/>
      <c r="S22" s="359"/>
    </row>
    <row r="23" spans="1:19" ht="15.75" customHeight="1" x14ac:dyDescent="0.3">
      <c r="A23" s="373" t="s">
        <v>44</v>
      </c>
      <c r="B23" s="374"/>
      <c r="C23" s="375"/>
      <c r="D23" s="46">
        <v>77</v>
      </c>
      <c r="E23" s="65"/>
      <c r="F23" s="224"/>
      <c r="G23" s="368"/>
      <c r="H23" s="369"/>
      <c r="I23" s="368"/>
      <c r="J23" s="369"/>
      <c r="K23" s="228"/>
      <c r="L23" s="62"/>
      <c r="M23" s="65"/>
      <c r="N23" s="361"/>
      <c r="O23" s="359"/>
      <c r="P23" s="300"/>
      <c r="Q23" s="359"/>
      <c r="R23" s="300"/>
      <c r="S23" s="359"/>
    </row>
    <row r="24" spans="1:19" ht="15.75" customHeight="1" x14ac:dyDescent="0.3">
      <c r="A24" s="373" t="s">
        <v>45</v>
      </c>
      <c r="B24" s="374"/>
      <c r="C24" s="375"/>
      <c r="D24" s="46">
        <v>322</v>
      </c>
      <c r="E24" s="65"/>
      <c r="F24" s="224"/>
      <c r="G24" s="368"/>
      <c r="H24" s="369"/>
      <c r="I24" s="368"/>
      <c r="J24" s="369"/>
      <c r="K24" s="228"/>
      <c r="L24" s="62"/>
      <c r="M24" s="65"/>
      <c r="N24" s="361"/>
      <c r="O24" s="359"/>
      <c r="P24" s="300"/>
      <c r="Q24" s="359"/>
      <c r="R24" s="300"/>
      <c r="S24" s="359"/>
    </row>
    <row r="25" spans="1:19" ht="15.75" customHeight="1" x14ac:dyDescent="0.3">
      <c r="A25" s="373" t="s">
        <v>46</v>
      </c>
      <c r="B25" s="374"/>
      <c r="C25" s="375"/>
      <c r="D25" s="46">
        <v>2</v>
      </c>
      <c r="E25" s="66"/>
      <c r="F25" s="224"/>
      <c r="G25" s="368"/>
      <c r="H25" s="369"/>
      <c r="I25" s="368"/>
      <c r="J25" s="369"/>
      <c r="K25" s="228"/>
      <c r="L25" s="63"/>
      <c r="M25" s="66"/>
      <c r="N25" s="362"/>
      <c r="O25" s="283"/>
      <c r="P25" s="301"/>
      <c r="Q25" s="283"/>
      <c r="R25" s="301"/>
      <c r="S25" s="283"/>
    </row>
    <row r="26" spans="1:19" ht="27" customHeight="1" x14ac:dyDescent="0.3">
      <c r="A26" s="293"/>
      <c r="B26" s="294"/>
      <c r="C26" s="295"/>
      <c r="D26" s="296"/>
      <c r="E26" s="297"/>
      <c r="F26" s="297"/>
      <c r="G26" s="297"/>
      <c r="H26" s="298"/>
      <c r="I26" s="90"/>
      <c r="J26" s="90"/>
      <c r="K26" s="90"/>
      <c r="L26" s="284"/>
      <c r="M26" s="285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08" t="s">
        <v>5</v>
      </c>
      <c r="B27" s="309"/>
      <c r="C27" s="10">
        <f>SUM(L27:O27)</f>
        <v>1404</v>
      </c>
      <c r="D27" s="310"/>
      <c r="E27" s="291"/>
      <c r="F27" s="291"/>
      <c r="G27" s="291"/>
      <c r="H27" s="292"/>
      <c r="I27" s="237"/>
      <c r="J27" s="237"/>
      <c r="K27" s="237"/>
      <c r="L27" s="19">
        <v>144</v>
      </c>
      <c r="M27" s="33">
        <v>1</v>
      </c>
      <c r="N27" s="4">
        <v>1054</v>
      </c>
      <c r="O27" s="20">
        <v>205</v>
      </c>
      <c r="P27" s="52"/>
      <c r="Q27" s="67"/>
      <c r="R27" s="299"/>
      <c r="S27" s="282"/>
    </row>
    <row r="28" spans="1:19" ht="49.5" customHeight="1" x14ac:dyDescent="0.3">
      <c r="A28" s="286" t="s">
        <v>41</v>
      </c>
      <c r="B28" s="287"/>
      <c r="C28" s="10">
        <f>L28+M28+P28+G8+E9+D11+D13+D16</f>
        <v>2716</v>
      </c>
      <c r="D28" s="288"/>
      <c r="E28" s="289"/>
      <c r="F28" s="289"/>
      <c r="G28" s="289"/>
      <c r="H28" s="290"/>
      <c r="I28" s="237"/>
      <c r="J28" s="237"/>
      <c r="K28" s="237"/>
      <c r="L28" s="19">
        <v>510</v>
      </c>
      <c r="M28" s="33">
        <v>38</v>
      </c>
      <c r="N28" s="291"/>
      <c r="O28" s="292"/>
      <c r="P28" s="6">
        <v>2033</v>
      </c>
      <c r="Q28" s="49">
        <v>35</v>
      </c>
      <c r="R28" s="300"/>
      <c r="S28" s="283"/>
    </row>
    <row r="29" spans="1:19" ht="26.25" customHeight="1" x14ac:dyDescent="0.3">
      <c r="A29" s="308" t="s">
        <v>8</v>
      </c>
      <c r="B29" s="309"/>
      <c r="C29" s="10">
        <f>L29+P29+Q29</f>
        <v>257</v>
      </c>
      <c r="D29" s="310"/>
      <c r="E29" s="291"/>
      <c r="F29" s="291"/>
      <c r="G29" s="291"/>
      <c r="H29" s="292"/>
      <c r="I29" s="237"/>
      <c r="J29" s="237"/>
      <c r="K29" s="237"/>
      <c r="L29" s="6">
        <v>53</v>
      </c>
      <c r="M29" s="305"/>
      <c r="N29" s="306"/>
      <c r="O29" s="307"/>
      <c r="P29" s="6">
        <v>186</v>
      </c>
      <c r="Q29" s="49">
        <v>18</v>
      </c>
      <c r="R29" s="300"/>
      <c r="S29" s="21">
        <v>219</v>
      </c>
    </row>
    <row r="30" spans="1:19" ht="34.5" customHeight="1" thickBot="1" x14ac:dyDescent="0.35">
      <c r="A30" s="286" t="s">
        <v>9</v>
      </c>
      <c r="B30" s="287"/>
      <c r="C30" s="10"/>
      <c r="D30" s="370"/>
      <c r="E30" s="371"/>
      <c r="F30" s="371"/>
      <c r="G30" s="371"/>
      <c r="H30" s="372"/>
      <c r="I30" s="91"/>
      <c r="J30" s="91"/>
      <c r="K30" s="91"/>
      <c r="L30" s="302"/>
      <c r="M30" s="303"/>
      <c r="N30" s="303"/>
      <c r="O30" s="304"/>
      <c r="P30" s="50"/>
      <c r="Q30" s="51">
        <v>17</v>
      </c>
      <c r="R30" s="301"/>
      <c r="S30" s="22">
        <v>122</v>
      </c>
    </row>
    <row r="31" spans="1:19" ht="22.15" customHeight="1" thickBot="1" x14ac:dyDescent="0.35">
      <c r="A31" s="312"/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3"/>
      <c r="R31" s="39">
        <v>1175</v>
      </c>
      <c r="S31" s="40">
        <f>S29+S30</f>
        <v>341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91" t="s">
        <v>16</v>
      </c>
      <c r="B33" s="392"/>
      <c r="C33" s="392"/>
      <c r="D33" s="392"/>
      <c r="E33" s="392"/>
      <c r="F33" s="392"/>
      <c r="G33" s="392"/>
      <c r="H33" s="393"/>
      <c r="I33" s="233"/>
      <c r="J33" s="233"/>
      <c r="K33" s="233"/>
      <c r="L33" s="311" t="s">
        <v>17</v>
      </c>
      <c r="M33" s="311"/>
      <c r="N33" s="238" t="s">
        <v>18</v>
      </c>
      <c r="O33" s="376"/>
      <c r="P33" s="377"/>
      <c r="Q33" s="377"/>
      <c r="R33" s="377"/>
      <c r="S33" s="378"/>
    </row>
    <row r="34" spans="1:19" ht="21.75" customHeight="1" x14ac:dyDescent="0.3">
      <c r="A34" s="13">
        <v>1</v>
      </c>
      <c r="B34" s="387" t="s">
        <v>27</v>
      </c>
      <c r="C34" s="388"/>
      <c r="D34" s="388"/>
      <c r="E34" s="388"/>
      <c r="F34" s="388"/>
      <c r="G34" s="388"/>
      <c r="H34" s="389"/>
      <c r="I34" s="231"/>
      <c r="J34" s="231"/>
      <c r="K34" s="231"/>
      <c r="L34" s="390">
        <v>0</v>
      </c>
      <c r="M34" s="420"/>
      <c r="N34" s="280">
        <v>0</v>
      </c>
      <c r="O34" s="368"/>
      <c r="P34" s="379"/>
      <c r="Q34" s="379"/>
      <c r="R34" s="379"/>
      <c r="S34" s="369"/>
    </row>
    <row r="35" spans="1:19" ht="15.75" customHeight="1" x14ac:dyDescent="0.3">
      <c r="A35" s="13">
        <v>2</v>
      </c>
      <c r="B35" s="387" t="s">
        <v>28</v>
      </c>
      <c r="C35" s="388"/>
      <c r="D35" s="388"/>
      <c r="E35" s="388"/>
      <c r="F35" s="388"/>
      <c r="G35" s="388"/>
      <c r="H35" s="389"/>
      <c r="I35" s="231"/>
      <c r="J35" s="231"/>
      <c r="K35" s="231"/>
      <c r="L35" s="390">
        <v>0</v>
      </c>
      <c r="M35" s="420"/>
      <c r="N35" s="280">
        <v>0</v>
      </c>
      <c r="O35" s="368"/>
      <c r="P35" s="379"/>
      <c r="Q35" s="379"/>
      <c r="R35" s="379"/>
      <c r="S35" s="369"/>
    </row>
    <row r="36" spans="1:19" ht="16.5" customHeight="1" thickBot="1" x14ac:dyDescent="0.35">
      <c r="A36" s="14">
        <v>3</v>
      </c>
      <c r="B36" s="383" t="s">
        <v>40</v>
      </c>
      <c r="C36" s="384"/>
      <c r="D36" s="384"/>
      <c r="E36" s="384"/>
      <c r="F36" s="384"/>
      <c r="G36" s="384"/>
      <c r="H36" s="385"/>
      <c r="I36" s="229"/>
      <c r="J36" s="229"/>
      <c r="K36" s="229"/>
      <c r="L36" s="390">
        <v>0</v>
      </c>
      <c r="M36" s="420"/>
      <c r="N36" s="279">
        <v>0</v>
      </c>
      <c r="O36" s="380"/>
      <c r="P36" s="381"/>
      <c r="Q36" s="381"/>
      <c r="R36" s="381"/>
      <c r="S36" s="382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81" t="s">
        <v>99</v>
      </c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R40" s="8"/>
      <c r="S40" s="24"/>
    </row>
    <row r="41" spans="1:19" x14ac:dyDescent="0.3">
      <c r="B41" s="407" t="s">
        <v>101</v>
      </c>
      <c r="C41" s="408"/>
      <c r="D41" s="408"/>
      <c r="E41" s="408"/>
      <c r="F41" s="408"/>
      <c r="G41" s="408"/>
      <c r="H41" s="408"/>
      <c r="I41" s="408"/>
      <c r="J41" s="408"/>
      <c r="K41" s="408"/>
      <c r="L41" s="409"/>
    </row>
    <row r="42" spans="1:19" s="262" customFormat="1" x14ac:dyDescent="0.3">
      <c r="A42" s="259"/>
      <c r="B42" s="421" t="s">
        <v>100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260"/>
      <c r="N42" s="260"/>
      <c r="O42" s="260"/>
      <c r="P42" s="261"/>
      <c r="Q42" s="260"/>
      <c r="R42" s="260"/>
      <c r="S42" s="260"/>
    </row>
  </sheetData>
  <mergeCells count="76"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2022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2022-09-01T12:31:02Z</cp:lastPrinted>
  <dcterms:created xsi:type="dcterms:W3CDTF">2016-05-05T10:39:40Z</dcterms:created>
  <dcterms:modified xsi:type="dcterms:W3CDTF">2022-11-30T08:14:00Z</dcterms:modified>
</cp:coreProperties>
</file>