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11-ՆՈՅԵՄԲԵՐ-Հասմիկ\"/>
    </mc:Choice>
  </mc:AlternateContent>
  <bookViews>
    <workbookView xWindow="0" yWindow="60" windowWidth="24240" windowHeight="10770" tabRatio="923" activeTab="10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7" i="18" s="1"/>
  <c r="F18" i="15"/>
  <c r="F15" i="15"/>
  <c r="P9" i="15"/>
  <c r="Q9" i="15"/>
  <c r="Q9" i="18" s="1"/>
  <c r="R9" i="15"/>
  <c r="O9" i="15"/>
  <c r="E13" i="15"/>
  <c r="D9" i="15"/>
  <c r="I16" i="8"/>
  <c r="I17" i="8"/>
  <c r="I18" i="8"/>
  <c r="I15" i="8"/>
  <c r="D9" i="18" l="1"/>
  <c r="P9" i="18"/>
  <c r="F16" i="18"/>
  <c r="O9" i="18"/>
  <c r="F15" i="18"/>
  <c r="H15" i="18"/>
  <c r="R9" i="18"/>
  <c r="F18" i="18"/>
  <c r="H18" i="18"/>
  <c r="H16" i="18"/>
  <c r="I16" i="7"/>
  <c r="I17" i="7"/>
  <c r="I18" i="7"/>
  <c r="I15" i="7"/>
  <c r="H15" i="14" l="1"/>
  <c r="H16" i="13"/>
  <c r="H17" i="13"/>
  <c r="H18" i="13"/>
  <c r="H15" i="13"/>
  <c r="F16" i="13"/>
  <c r="F17" i="13"/>
  <c r="F18" i="13"/>
  <c r="J18" i="13" s="1"/>
  <c r="F15" i="13"/>
  <c r="P9" i="14"/>
  <c r="Q9" i="14"/>
  <c r="R9" i="14"/>
  <c r="O9" i="14"/>
  <c r="H16" i="14"/>
  <c r="J16" i="14" s="1"/>
  <c r="H17" i="14"/>
  <c r="H17" i="17" s="1"/>
  <c r="H18" i="14"/>
  <c r="F16" i="14"/>
  <c r="F17" i="14"/>
  <c r="F18" i="14"/>
  <c r="G18" i="14" s="1"/>
  <c r="F15" i="14"/>
  <c r="E13" i="14"/>
  <c r="G16" i="14" s="1"/>
  <c r="D9" i="14"/>
  <c r="P9" i="13"/>
  <c r="P9" i="17" s="1"/>
  <c r="P9" i="19" s="1"/>
  <c r="Q9" i="13"/>
  <c r="R9" i="13"/>
  <c r="O9" i="13"/>
  <c r="E13" i="13"/>
  <c r="E13" i="17" s="1"/>
  <c r="D9" i="13"/>
  <c r="D9" i="17" s="1"/>
  <c r="D9" i="19" s="1"/>
  <c r="J18" i="18"/>
  <c r="J17" i="18"/>
  <c r="J16" i="18"/>
  <c r="J15" i="18"/>
  <c r="N9" i="18"/>
  <c r="L9" i="18"/>
  <c r="J18" i="16"/>
  <c r="J17" i="16"/>
  <c r="J16" i="16"/>
  <c r="J15" i="16"/>
  <c r="N9" i="16"/>
  <c r="L9" i="16"/>
  <c r="J18" i="15"/>
  <c r="G18" i="15"/>
  <c r="J17" i="15"/>
  <c r="G17" i="15"/>
  <c r="J16" i="15"/>
  <c r="G16" i="15"/>
  <c r="J15" i="15"/>
  <c r="G15" i="15"/>
  <c r="N9" i="15"/>
  <c r="L9" i="15"/>
  <c r="E9" i="15"/>
  <c r="G15" i="14"/>
  <c r="J17" i="13"/>
  <c r="K17" i="13" s="1"/>
  <c r="J16" i="13"/>
  <c r="E9" i="13"/>
  <c r="J18" i="12"/>
  <c r="J17" i="12"/>
  <c r="J16" i="12"/>
  <c r="J15" i="12"/>
  <c r="H13" i="12"/>
  <c r="E13" i="12"/>
  <c r="G15" i="12" s="1"/>
  <c r="N9" i="12"/>
  <c r="L9" i="12"/>
  <c r="J18" i="11"/>
  <c r="J17" i="11"/>
  <c r="J16" i="11"/>
  <c r="J15" i="11"/>
  <c r="H13" i="11"/>
  <c r="E13" i="11"/>
  <c r="G17" i="11" s="1"/>
  <c r="N9" i="11"/>
  <c r="L9" i="11"/>
  <c r="J18" i="10"/>
  <c r="G18" i="10"/>
  <c r="J17" i="10"/>
  <c r="G17" i="10"/>
  <c r="J16" i="10"/>
  <c r="G16" i="10"/>
  <c r="J15" i="10"/>
  <c r="G15" i="10"/>
  <c r="H13" i="10"/>
  <c r="J13" i="10"/>
  <c r="N9" i="10"/>
  <c r="L9" i="10"/>
  <c r="E9" i="10"/>
  <c r="C9" i="10" s="1"/>
  <c r="J18" i="9"/>
  <c r="G18" i="9"/>
  <c r="J17" i="9"/>
  <c r="G17" i="9"/>
  <c r="J16" i="9"/>
  <c r="G16" i="9"/>
  <c r="J15" i="9"/>
  <c r="G15" i="9"/>
  <c r="H13" i="9"/>
  <c r="N9" i="9"/>
  <c r="L9" i="9"/>
  <c r="J18" i="8"/>
  <c r="G18" i="8"/>
  <c r="J17" i="8"/>
  <c r="G17" i="8"/>
  <c r="J16" i="8"/>
  <c r="G16" i="8"/>
  <c r="J15" i="8"/>
  <c r="G15" i="8"/>
  <c r="J13" i="8"/>
  <c r="E11" i="8"/>
  <c r="N9" i="8"/>
  <c r="L9" i="8"/>
  <c r="J18" i="7"/>
  <c r="K18" i="7" s="1"/>
  <c r="G18" i="7"/>
  <c r="J17" i="7"/>
  <c r="K17" i="7" s="1"/>
  <c r="G17" i="7"/>
  <c r="J16" i="7"/>
  <c r="K16" i="7" s="1"/>
  <c r="G16" i="7"/>
  <c r="J15" i="7"/>
  <c r="K15" i="7" s="1"/>
  <c r="G15" i="7"/>
  <c r="J13" i="7"/>
  <c r="E11" i="7"/>
  <c r="N9" i="7"/>
  <c r="L9" i="7"/>
  <c r="E9" i="7"/>
  <c r="H18" i="17" l="1"/>
  <c r="L9" i="14"/>
  <c r="F17" i="17"/>
  <c r="F17" i="19" s="1"/>
  <c r="R9" i="17"/>
  <c r="R9" i="19" s="1"/>
  <c r="I16" i="10"/>
  <c r="I17" i="10"/>
  <c r="I18" i="10"/>
  <c r="I15" i="10"/>
  <c r="K18" i="10"/>
  <c r="K16" i="12"/>
  <c r="E9" i="12"/>
  <c r="C9" i="12" s="1"/>
  <c r="E11" i="12"/>
  <c r="G17" i="12"/>
  <c r="G15" i="13"/>
  <c r="N9" i="14"/>
  <c r="N9" i="13"/>
  <c r="F16" i="17"/>
  <c r="H16" i="17"/>
  <c r="K16" i="10"/>
  <c r="E11" i="10"/>
  <c r="K15" i="10"/>
  <c r="K17" i="10"/>
  <c r="K16" i="13"/>
  <c r="F15" i="17"/>
  <c r="F15" i="19" s="1"/>
  <c r="K18" i="12"/>
  <c r="G17" i="13"/>
  <c r="J17" i="14"/>
  <c r="Q9" i="17"/>
  <c r="L9" i="17" s="1"/>
  <c r="E9" i="17"/>
  <c r="H16" i="19"/>
  <c r="H17" i="19"/>
  <c r="F16" i="19"/>
  <c r="G16" i="17"/>
  <c r="J16" i="17"/>
  <c r="E9" i="11"/>
  <c r="C9" i="11" s="1"/>
  <c r="G16" i="11"/>
  <c r="G18" i="11"/>
  <c r="H18" i="19"/>
  <c r="F18" i="17"/>
  <c r="K15" i="8"/>
  <c r="K17" i="8"/>
  <c r="H13" i="16"/>
  <c r="G15" i="11"/>
  <c r="K15" i="12"/>
  <c r="K17" i="12"/>
  <c r="L9" i="13"/>
  <c r="J15" i="13"/>
  <c r="K15" i="13" s="1"/>
  <c r="J18" i="14"/>
  <c r="J13" i="11"/>
  <c r="K18" i="11" s="1"/>
  <c r="E13" i="16"/>
  <c r="J13" i="16" s="1"/>
  <c r="K15" i="16" s="1"/>
  <c r="O9" i="17"/>
  <c r="H13" i="15"/>
  <c r="I17" i="15" s="1"/>
  <c r="I17" i="9"/>
  <c r="I18" i="9"/>
  <c r="J13" i="9"/>
  <c r="K15" i="9" s="1"/>
  <c r="I15" i="9"/>
  <c r="I16" i="9"/>
  <c r="K16" i="9"/>
  <c r="K18" i="9"/>
  <c r="E11" i="11"/>
  <c r="J13" i="12"/>
  <c r="G16" i="12"/>
  <c r="G18" i="12"/>
  <c r="G16" i="13"/>
  <c r="H15" i="17"/>
  <c r="I18" i="16"/>
  <c r="I17" i="16"/>
  <c r="H13" i="18"/>
  <c r="I18" i="15"/>
  <c r="J13" i="15"/>
  <c r="K15" i="15" s="1"/>
  <c r="I16" i="15"/>
  <c r="I15" i="15"/>
  <c r="E11" i="9"/>
  <c r="E11" i="15"/>
  <c r="K18" i="15"/>
  <c r="K16" i="8"/>
  <c r="K18" i="8"/>
  <c r="C9" i="7"/>
  <c r="C9" i="15"/>
  <c r="J15" i="14"/>
  <c r="G18" i="13"/>
  <c r="G17" i="14"/>
  <c r="K18" i="13"/>
  <c r="C9" i="13"/>
  <c r="E9" i="14"/>
  <c r="C9" i="14" s="1"/>
  <c r="I15" i="14"/>
  <c r="I18" i="14"/>
  <c r="I16" i="14"/>
  <c r="I17" i="14"/>
  <c r="I15" i="13"/>
  <c r="I16" i="13"/>
  <c r="I17" i="13"/>
  <c r="I18" i="13"/>
  <c r="I15" i="12"/>
  <c r="I16" i="12"/>
  <c r="I17" i="12"/>
  <c r="I18" i="12"/>
  <c r="I15" i="11"/>
  <c r="I16" i="11"/>
  <c r="I17" i="11"/>
  <c r="I18" i="11"/>
  <c r="E9" i="9"/>
  <c r="C9" i="9" s="1"/>
  <c r="E9" i="8"/>
  <c r="C9" i="8" s="1"/>
  <c r="E9" i="6"/>
  <c r="J16" i="6"/>
  <c r="J17" i="6"/>
  <c r="J18" i="6"/>
  <c r="J15" i="6"/>
  <c r="J13" i="6"/>
  <c r="E11" i="6"/>
  <c r="L9" i="6"/>
  <c r="N9" i="6"/>
  <c r="G17" i="17" l="1"/>
  <c r="J15" i="17"/>
  <c r="J17" i="17"/>
  <c r="K17" i="11"/>
  <c r="G15" i="17"/>
  <c r="K16" i="11"/>
  <c r="K15" i="11"/>
  <c r="Q9" i="19"/>
  <c r="L9" i="19" s="1"/>
  <c r="C9" i="17"/>
  <c r="K17" i="9"/>
  <c r="K17" i="15"/>
  <c r="E11" i="16"/>
  <c r="J16" i="19"/>
  <c r="I16" i="16"/>
  <c r="N9" i="17"/>
  <c r="O9" i="19"/>
  <c r="N9" i="19" s="1"/>
  <c r="F18" i="19"/>
  <c r="J18" i="17"/>
  <c r="G18" i="17"/>
  <c r="E13" i="18"/>
  <c r="E11" i="18" s="1"/>
  <c r="G18" i="16"/>
  <c r="G16" i="16"/>
  <c r="G17" i="16"/>
  <c r="E9" i="16"/>
  <c r="C9" i="16" s="1"/>
  <c r="G15" i="16"/>
  <c r="J17" i="19"/>
  <c r="K16" i="15"/>
  <c r="I15" i="16"/>
  <c r="H15" i="19"/>
  <c r="K18" i="16"/>
  <c r="K16" i="16"/>
  <c r="K17" i="16"/>
  <c r="I15" i="18"/>
  <c r="I18" i="18"/>
  <c r="I17" i="18"/>
  <c r="I16" i="18"/>
  <c r="C9" i="6"/>
  <c r="K18" i="6"/>
  <c r="G18" i="6"/>
  <c r="K17" i="6"/>
  <c r="G17" i="6"/>
  <c r="K16" i="6"/>
  <c r="G16" i="6"/>
  <c r="K15" i="6"/>
  <c r="G15" i="6"/>
  <c r="J18" i="5"/>
  <c r="K18" i="5" s="1"/>
  <c r="G18" i="5"/>
  <c r="J17" i="5"/>
  <c r="K17" i="5" s="1"/>
  <c r="G17" i="5"/>
  <c r="J16" i="5"/>
  <c r="K16" i="5" s="1"/>
  <c r="G16" i="5"/>
  <c r="J15" i="5"/>
  <c r="K15" i="5" s="1"/>
  <c r="G15" i="5"/>
  <c r="H13" i="5"/>
  <c r="J13" i="5" s="1"/>
  <c r="N9" i="5"/>
  <c r="L9" i="5"/>
  <c r="C9" i="5" s="1"/>
  <c r="J18" i="4"/>
  <c r="K18" i="4" s="1"/>
  <c r="G18" i="4"/>
  <c r="J17" i="4"/>
  <c r="K17" i="4" s="1"/>
  <c r="G17" i="4"/>
  <c r="J16" i="4"/>
  <c r="K16" i="4" s="1"/>
  <c r="G16" i="4"/>
  <c r="J15" i="4"/>
  <c r="K15" i="4" s="1"/>
  <c r="G15" i="4"/>
  <c r="H13" i="4"/>
  <c r="I16" i="4" s="1"/>
  <c r="E11" i="4"/>
  <c r="N9" i="4"/>
  <c r="L9" i="4"/>
  <c r="E9" i="4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H13" i="3"/>
  <c r="J13" i="3" s="1"/>
  <c r="N9" i="3"/>
  <c r="L9" i="3"/>
  <c r="E9" i="3"/>
  <c r="C9" i="3" s="1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H13" i="2"/>
  <c r="N9" i="2"/>
  <c r="L9" i="2"/>
  <c r="E9" i="2"/>
  <c r="J18" i="1"/>
  <c r="K18" i="1" s="1"/>
  <c r="I18" i="1"/>
  <c r="G18" i="1"/>
  <c r="J17" i="1"/>
  <c r="K17" i="1" s="1"/>
  <c r="I17" i="1"/>
  <c r="G17" i="1"/>
  <c r="J16" i="1"/>
  <c r="K16" i="1" s="1"/>
  <c r="I16" i="1"/>
  <c r="G16" i="1"/>
  <c r="J15" i="1"/>
  <c r="K15" i="1" s="1"/>
  <c r="G15" i="1"/>
  <c r="J13" i="1"/>
  <c r="E11" i="1"/>
  <c r="N9" i="1"/>
  <c r="L9" i="1"/>
  <c r="E9" i="1"/>
  <c r="I18" i="4" l="1"/>
  <c r="E11" i="3"/>
  <c r="I15" i="4"/>
  <c r="J15" i="19"/>
  <c r="C9" i="4"/>
  <c r="G17" i="18"/>
  <c r="G15" i="18"/>
  <c r="G18" i="18"/>
  <c r="G16" i="18"/>
  <c r="E9" i="18"/>
  <c r="C9" i="18" s="1"/>
  <c r="E13" i="19"/>
  <c r="I18" i="2"/>
  <c r="H13" i="13"/>
  <c r="J18" i="19"/>
  <c r="C9" i="1"/>
  <c r="C9" i="2"/>
  <c r="J13" i="2"/>
  <c r="J13" i="4"/>
  <c r="H13" i="14"/>
  <c r="I17" i="4"/>
  <c r="J13" i="18"/>
  <c r="K15" i="18" s="1"/>
  <c r="K16" i="18"/>
  <c r="I15" i="6"/>
  <c r="I16" i="6"/>
  <c r="I17" i="6"/>
  <c r="I18" i="6"/>
  <c r="I15" i="5"/>
  <c r="I16" i="5"/>
  <c r="I17" i="5"/>
  <c r="I18" i="5"/>
  <c r="E11" i="2"/>
  <c r="I15" i="2"/>
  <c r="I16" i="2"/>
  <c r="I17" i="2"/>
  <c r="K17" i="18" l="1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I18" i="17" l="1"/>
  <c r="I17" i="17"/>
  <c r="I16" i="17"/>
  <c r="I15" i="17"/>
  <c r="K17" i="14"/>
  <c r="K16" i="14"/>
  <c r="K18" i="14"/>
  <c r="K15" i="14"/>
  <c r="J13" i="17"/>
  <c r="E11" i="17"/>
  <c r="H13" i="19"/>
  <c r="I17" i="19" l="1"/>
  <c r="I16" i="19"/>
  <c r="I18" i="19"/>
  <c r="I15" i="19"/>
  <c r="J13" i="19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<sst xmlns="http://schemas.openxmlformats.org/spreadsheetml/2006/main" count="648" uniqueCount="63">
  <si>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</si>
  <si>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</si>
  <si>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</si>
  <si>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</si>
  <si>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</si>
  <si>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</si>
  <si>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</si>
  <si>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</si>
  <si>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</si>
  <si>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</si>
  <si>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</si>
  <si>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</si>
  <si>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</si>
  <si>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</si>
  <si>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</si>
  <si>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</si>
  <si>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</si>
  <si>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</si>
  <si>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</si>
  <si>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</si>
  <si>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</si>
  <si>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</si>
  <si>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</si>
  <si>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</si>
  <si>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</si>
  <si>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</si>
  <si>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</si>
  <si>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</si>
  <si>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</si>
  <si>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</si>
  <si>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</si>
  <si>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</si>
  <si>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</si>
  <si>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</si>
  <si>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</si>
  <si>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</si>
  <si>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 xml:space="preserve"> </t>
  </si>
  <si>
    <t>ԾԱՆՈԹՈՒԹՅՈՒՆ՝ ԱՌԱՋԻՆ ԵԼԻՑԸ 1, ՎԵՐՋԻՆ ԵԼԻՑ՝ 2285</t>
  </si>
  <si>
    <t>ԾԱՆՈԹՈՒԹՅՈՒՆ՝ ԱՌԱՋԻՆ ԵԼԻՑԸ 2286, ՎԵՐՋԻՆ ԵԼԻՑ՝ 5180</t>
  </si>
  <si>
    <t>ԾԱՆՈԹՈՒԹՅՈՒՆ՝ ԱՌԱՋԻՆ ԵԼԻՑԸ 5181 ՎԵՐՋԻՆ ԵԼԻՑ՝ 8676</t>
  </si>
  <si>
    <t>ԾԱՆՈԹՈՒԹՅՈՒՆ՝ ԱՌԱՋԻՆ ԵԼԻՑԸ 8677 ՎԵՐՋԻՆ ԵԼԻՑ՝ 11874</t>
  </si>
  <si>
    <t>ԾԱՆՈԹՈՒԹՅՈՒՆ՝ ԱՌԱՋԻՆ ԵԼԻՑԸ 11875 ՎԵՐՋԻՆ ԵԼԻՑ՝ 14550</t>
  </si>
  <si>
    <t>Տարբերություն՝ 0</t>
  </si>
  <si>
    <t xml:space="preserve"> Տարբերություն՝ 0</t>
  </si>
  <si>
    <t>Տարբերություն՝ -1</t>
  </si>
  <si>
    <t xml:space="preserve"> Տարբերություն՝ -2</t>
  </si>
  <si>
    <t>Տարբերություն՝ -3</t>
  </si>
  <si>
    <t>2022թ-ի ընթացքում</t>
  </si>
  <si>
    <t>2022թ. 2-րդ կիսամսյակի ընթացքում</t>
  </si>
  <si>
    <t>2022թ. 1-ին կիսամսյակի ընթացքում</t>
  </si>
  <si>
    <t>2022թ. 4-րդ եռամսյակի ընթացքում</t>
  </si>
  <si>
    <t>2022թ. 3-րդ եռամսյակի ընթացքում</t>
  </si>
  <si>
    <t>2022թ. 2-րդ եռամսյակի ընթացքում</t>
  </si>
  <si>
    <t>2022թ. 1-ին եռամսյակի ընթացքում</t>
  </si>
  <si>
    <t>ԾԱՆՈԹՈՒԹՅՈՒՆ՝ ԱՌԱՋԻՆ ԵԼԻՑԸ 14551 ՎԵՐՋԻՆ ԵԼԻՑ՝ 17202</t>
  </si>
  <si>
    <t>Տարբերություն՝ - 1</t>
  </si>
  <si>
    <t>ԾԱՆՈԹՈՒԹՅՈՒՆ՝ ԱՌԱՋԻՆ ԵԼԻՑԸ 17203 ՎԵՐՋԻՆ ԵԼԻՑ՝ 19897</t>
  </si>
  <si>
    <t>Տարբերություն՝ + 1</t>
  </si>
  <si>
    <t>ԾԱՆՈԹՈՒԹՅՈՒՆ՝ ԱՌԱՋԻՆ ԵԼԻՑԸ 19898 ՎԵՐՋԻՆ ԵԼԻՑ՝ 22607</t>
  </si>
  <si>
    <t>ԾԱՆՈԹՈՒԹՅՈՒՆ՝ ԱՌԱՋԻՆ ԵԼԻՑԸ 22608 ՎԵՐՋԻՆ ԵԼԻՑ՝ 24848</t>
  </si>
  <si>
    <r>
      <rPr>
        <b/>
        <sz val="11"/>
        <color theme="1"/>
        <rFont val="GHEA Grapalat"/>
        <family val="3"/>
      </rPr>
      <t xml:space="preserve">Տարբերություն՝ </t>
    </r>
    <r>
      <rPr>
        <sz val="11"/>
        <color theme="1"/>
        <rFont val="GHEA Grapalat"/>
        <family val="3"/>
      </rPr>
      <t>1</t>
    </r>
  </si>
  <si>
    <t>ԾԱՆՈԹՈՒԹՅՈՒՆ՝ ԱՌԱՋԻՆ ԵԼԻՑԸ  24849 ՎԵՐՋԻՆ ԵԼԻՑ՝ 27487</t>
  </si>
  <si>
    <t>ՀՀ կառ. Ներկայացված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</si>
</sst>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37" xfId="0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3" borderId="32" xfId="0" applyNumberFormat="1" applyFont="1" applyFill="1" applyBorder="1" applyAlignment="1">
      <alignment horizontal="center" vertical="top" wrapText="1"/>
    </xf>
    <xf numFmtId="1" fontId="4" fillId="3" borderId="29" xfId="0" applyNumberFormat="1" applyFont="1" applyFill="1" applyBorder="1" applyAlignment="1">
      <alignment horizontal="center" vertical="top" wrapText="1"/>
    </xf>
    <xf numFmtId="1" fontId="4" fillId="3" borderId="34" xfId="0" applyNumberFormat="1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4" fillId="5" borderId="49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6" borderId="54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4" fillId="0" borderId="3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I16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2284</v>
      </c>
      <c r="D9" s="85">
        <v>1478</v>
      </c>
      <c r="E9" s="58">
        <f>E13</f>
        <v>756</v>
      </c>
      <c r="F9" s="58"/>
      <c r="G9" s="58"/>
      <c r="H9" s="58"/>
      <c r="I9" s="58"/>
      <c r="J9" s="58"/>
      <c r="K9" s="58"/>
      <c r="L9" s="28">
        <f>Q9+R9</f>
        <v>50</v>
      </c>
      <c r="M9" s="54"/>
      <c r="N9" s="27">
        <f>O9+P9+Q9</f>
        <v>152</v>
      </c>
      <c r="O9" s="24">
        <v>124</v>
      </c>
      <c r="P9" s="24">
        <v>5</v>
      </c>
      <c r="Q9" s="25">
        <v>23</v>
      </c>
      <c r="R9" s="26">
        <v>27</v>
      </c>
    </row>
    <row r="10" spans="1:21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68">
        <f>E13+H13</f>
        <v>781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16" t="s">
        <v>19</v>
      </c>
      <c r="F12" s="117"/>
      <c r="G12" s="118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756</v>
      </c>
      <c r="F13" s="120"/>
      <c r="G13" s="121"/>
      <c r="H13" s="122">
        <v>25</v>
      </c>
      <c r="I13" s="122"/>
      <c r="J13" s="122">
        <f>E13+H13</f>
        <v>781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96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369</v>
      </c>
      <c r="G15" s="7">
        <f>IFERROR(F15/$E$13,"")</f>
        <v>0.48809523809523808</v>
      </c>
      <c r="H15" s="23">
        <v>24</v>
      </c>
      <c r="I15" s="7">
        <f>IFERROR(H15/$H$13,"")</f>
        <v>0.96</v>
      </c>
      <c r="J15" s="17">
        <f>F15+H15</f>
        <v>393</v>
      </c>
      <c r="K15" s="41">
        <f>IFERROR(J15/$E$13,"")</f>
        <v>0.51984126984126988</v>
      </c>
      <c r="L15" s="97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42</v>
      </c>
      <c r="G16" s="7">
        <f t="shared" ref="G16:G18" si="0">IFERROR(F16/$E$13,"")</f>
        <v>5.5555555555555552E-2</v>
      </c>
      <c r="H16" s="23">
        <v>1</v>
      </c>
      <c r="I16" s="7">
        <f t="shared" ref="I16:I18" si="1">IFERROR(H16/$H$13,"")</f>
        <v>0.04</v>
      </c>
      <c r="J16" s="17">
        <f>F16+H16</f>
        <v>43</v>
      </c>
      <c r="K16" s="41">
        <f t="shared" ref="K16:K18" si="2">IFERROR(J16/$E$13,"")</f>
        <v>5.6878306878306875E-2</v>
      </c>
      <c r="L16" s="97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321</v>
      </c>
      <c r="G17" s="7">
        <f t="shared" si="0"/>
        <v>0.42460317460317459</v>
      </c>
      <c r="H17" s="23">
        <v>0</v>
      </c>
      <c r="I17" s="7">
        <f t="shared" si="1"/>
        <v>0</v>
      </c>
      <c r="J17" s="17">
        <f>F17+H17</f>
        <v>321</v>
      </c>
      <c r="K17" s="41">
        <f t="shared" si="2"/>
        <v>0.42460317460317459</v>
      </c>
      <c r="L17" s="97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24</v>
      </c>
      <c r="G18" s="7">
        <f t="shared" si="0"/>
        <v>3.1746031746031744E-2</v>
      </c>
      <c r="H18" s="11">
        <v>0</v>
      </c>
      <c r="I18" s="7">
        <f t="shared" si="1"/>
        <v>0</v>
      </c>
      <c r="J18" s="17">
        <f>F18+H18</f>
        <v>24</v>
      </c>
      <c r="K18" s="41">
        <f t="shared" si="2"/>
        <v>3.1746031746031744E-2</v>
      </c>
      <c r="L18" s="98"/>
      <c r="M18" s="14"/>
      <c r="N18" s="92"/>
      <c r="O18" s="93"/>
      <c r="P18" s="93"/>
      <c r="Q18" s="93"/>
      <c r="R18" s="103"/>
    </row>
    <row r="23" spans="1:18" ht="16.5" customHeight="1" x14ac:dyDescent="0.25">
      <c r="B23" s="95" t="s">
        <v>37</v>
      </c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95"/>
      <c r="C24" s="95"/>
      <c r="D24" s="95"/>
      <c r="E24" s="95"/>
      <c r="F24" s="95"/>
      <c r="G24" s="95"/>
      <c r="H24" s="95"/>
      <c r="I24" s="95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94" t="s">
        <v>44</v>
      </c>
      <c r="C25" s="94"/>
      <c r="D25" s="94"/>
      <c r="E25" s="94"/>
      <c r="F25" s="94"/>
      <c r="G25" s="94"/>
      <c r="H25" s="94"/>
      <c r="I25" s="94"/>
    </row>
    <row r="27" spans="1:18" ht="17.25" x14ac:dyDescent="0.25">
      <c r="B27" s="88"/>
      <c r="C27" s="89"/>
      <c r="D27" s="89"/>
      <c r="E27" s="89"/>
      <c r="F27" s="89"/>
      <c r="G27" s="89"/>
      <c r="H27" s="89"/>
      <c r="I27" s="89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7"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62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2638</v>
      </c>
      <c r="D9" s="85">
        <v>1873</v>
      </c>
      <c r="E9" s="68">
        <f>E13</f>
        <v>700</v>
      </c>
      <c r="F9" s="69"/>
      <c r="G9" s="69"/>
      <c r="H9" s="69"/>
      <c r="I9" s="69"/>
      <c r="J9" s="69"/>
      <c r="K9" s="70"/>
      <c r="L9" s="28">
        <f>Q9+R9</f>
        <v>65</v>
      </c>
      <c r="M9" s="54"/>
      <c r="N9" s="27">
        <f>O9+P9+Q9</f>
        <v>137</v>
      </c>
      <c r="O9" s="24">
        <v>97</v>
      </c>
      <c r="P9" s="24">
        <v>7</v>
      </c>
      <c r="Q9" s="25">
        <v>33</v>
      </c>
      <c r="R9" s="26">
        <v>32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714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700</v>
      </c>
      <c r="F13" s="120"/>
      <c r="G13" s="121"/>
      <c r="H13" s="122">
        <f>H15+H16+H17+H18</f>
        <v>14</v>
      </c>
      <c r="I13" s="122"/>
      <c r="J13" s="122">
        <f>E13+H13</f>
        <v>714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336</v>
      </c>
      <c r="G15" s="7">
        <f>IFERROR(F15/$E$13,"")</f>
        <v>0.48</v>
      </c>
      <c r="H15" s="23">
        <v>14</v>
      </c>
      <c r="I15" s="7">
        <f>IFERROR(H15/$H$13,"")</f>
        <v>1</v>
      </c>
      <c r="J15" s="17">
        <f>F15+H15</f>
        <v>350</v>
      </c>
      <c r="K15" s="41">
        <f>IFERROR(J15/$J$13,"")</f>
        <v>0.49019607843137253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90</v>
      </c>
      <c r="G16" s="7">
        <f t="shared" ref="G16:G17" si="0">IFERROR(F16/$E$13,"")</f>
        <v>0.12857142857142856</v>
      </c>
      <c r="H16" s="23">
        <v>0</v>
      </c>
      <c r="I16" s="7">
        <f t="shared" ref="I16:I18" si="1">IFERROR(H16/$H$13,"")</f>
        <v>0</v>
      </c>
      <c r="J16" s="17">
        <f>F16+H16</f>
        <v>90</v>
      </c>
      <c r="K16" s="41">
        <f t="shared" ref="K16:K18" si="2">IFERROR(J16/$J$13,"")</f>
        <v>0.12605042016806722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244</v>
      </c>
      <c r="G17" s="7">
        <f t="shared" si="0"/>
        <v>0.34857142857142859</v>
      </c>
      <c r="H17" s="23">
        <v>0</v>
      </c>
      <c r="I17" s="7">
        <f t="shared" si="1"/>
        <v>0</v>
      </c>
      <c r="J17" s="17">
        <f>F17+H17</f>
        <v>244</v>
      </c>
      <c r="K17" s="41">
        <f t="shared" si="2"/>
        <v>0.34173669467787116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30</v>
      </c>
      <c r="G18" s="7">
        <f>IFERROR(F18/$E$13,"")</f>
        <v>4.2857142857142858E-2</v>
      </c>
      <c r="H18" s="23">
        <v>0</v>
      </c>
      <c r="I18" s="7">
        <f t="shared" si="1"/>
        <v>0</v>
      </c>
      <c r="J18" s="17">
        <f>F18+H18</f>
        <v>30</v>
      </c>
      <c r="K18" s="41">
        <f t="shared" si="2"/>
        <v>4.2016806722689079E-2</v>
      </c>
      <c r="L18" s="19"/>
      <c r="M18" s="14"/>
      <c r="N18" s="92"/>
      <c r="O18" s="93"/>
      <c r="P18" s="93"/>
      <c r="Q18" s="93"/>
      <c r="R18" s="103"/>
    </row>
    <row r="21" spans="1:18" x14ac:dyDescent="0.25">
      <c r="B21" s="95" t="s">
        <v>61</v>
      </c>
      <c r="C21" s="95"/>
      <c r="D21" s="95"/>
      <c r="E21" s="95"/>
      <c r="F21" s="95"/>
      <c r="G21" s="95"/>
      <c r="H21" s="95"/>
      <c r="I21" s="95"/>
    </row>
    <row r="22" spans="1:18" x14ac:dyDescent="0.25">
      <c r="B22" s="95"/>
      <c r="C22" s="95"/>
      <c r="D22" s="95"/>
      <c r="E22" s="95"/>
      <c r="F22" s="95"/>
      <c r="G22" s="95"/>
      <c r="H22" s="95"/>
      <c r="I22" s="95"/>
    </row>
    <row r="23" spans="1:18" ht="16.5" x14ac:dyDescent="0.25">
      <c r="B23" s="163" t="s">
        <v>42</v>
      </c>
      <c r="C23" s="163"/>
      <c r="D23" s="163"/>
      <c r="E23" s="163"/>
      <c r="F23" s="163"/>
      <c r="G23" s="16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1:I22"/>
    <mergeCell ref="B23:G23"/>
    <mergeCell ref="L7:L8"/>
    <mergeCell ref="A14:D18"/>
    <mergeCell ref="B9:B13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2"/>
  <sheetViews>
    <sheetView tabSelected="1" zoomScaleNormal="100" workbookViewId="0">
      <selection activeCell="B22" sqref="B22:H2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2686</v>
      </c>
      <c r="D9" s="85">
        <v>1894</v>
      </c>
      <c r="E9" s="68">
        <f>E13</f>
        <v>696</v>
      </c>
      <c r="F9" s="69"/>
      <c r="G9" s="69"/>
      <c r="H9" s="69"/>
      <c r="I9" s="69"/>
      <c r="J9" s="69"/>
      <c r="K9" s="70"/>
      <c r="L9" s="28">
        <f>Q9+R9</f>
        <v>96</v>
      </c>
      <c r="M9" s="54"/>
      <c r="N9" s="27">
        <f>O9+P9+Q9</f>
        <v>168</v>
      </c>
      <c r="O9" s="24">
        <v>115</v>
      </c>
      <c r="P9" s="24">
        <v>5</v>
      </c>
      <c r="Q9" s="25">
        <v>48</v>
      </c>
      <c r="R9" s="26">
        <v>48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696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696</v>
      </c>
      <c r="F13" s="120"/>
      <c r="G13" s="121"/>
      <c r="H13" s="122">
        <f>H15+H16+H17+H18</f>
        <v>0</v>
      </c>
      <c r="I13" s="122"/>
      <c r="J13" s="122">
        <f>E13+H13</f>
        <v>696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325</v>
      </c>
      <c r="G15" s="7">
        <f>IFERROR(F15/$E$13,"")</f>
        <v>0.46695402298850575</v>
      </c>
      <c r="H15" s="23">
        <v>0</v>
      </c>
      <c r="I15" s="7">
        <f>IFERROR(H15/$E$13,"")</f>
        <v>0</v>
      </c>
      <c r="J15" s="17">
        <f>F15+H15</f>
        <v>325</v>
      </c>
      <c r="K15" s="41">
        <f>IFERROR(J15/$J$13,"")</f>
        <v>0.46695402298850575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36</v>
      </c>
      <c r="G16" s="7">
        <f t="shared" ref="G16:G17" si="0">IFERROR(F16/$E$13,"")</f>
        <v>5.1724137931034482E-2</v>
      </c>
      <c r="H16" s="23">
        <v>0</v>
      </c>
      <c r="I16" s="7">
        <f t="shared" ref="I16:I17" si="1">IFERROR(H16/$E$13,"")</f>
        <v>0</v>
      </c>
      <c r="J16" s="17">
        <f>F16+H16</f>
        <v>36</v>
      </c>
      <c r="K16" s="41">
        <f t="shared" ref="K16:K18" si="2">IFERROR(J16/$J$13,"")</f>
        <v>5.1724137931034482E-2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97</v>
      </c>
      <c r="G17" s="7">
        <f t="shared" si="0"/>
        <v>0.13936781609195403</v>
      </c>
      <c r="H17" s="23">
        <v>0</v>
      </c>
      <c r="I17" s="7">
        <f t="shared" si="1"/>
        <v>0</v>
      </c>
      <c r="J17" s="17">
        <f>F17+H17</f>
        <v>97</v>
      </c>
      <c r="K17" s="41">
        <f t="shared" si="2"/>
        <v>0.13936781609195403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238</v>
      </c>
      <c r="G18" s="7">
        <f>IFERROR(F18/$E$13,"")</f>
        <v>0.34195402298850575</v>
      </c>
      <c r="H18" s="23">
        <v>0</v>
      </c>
      <c r="I18" s="7">
        <f>IFERROR(H18/$E$13,"")</f>
        <v>0</v>
      </c>
      <c r="J18" s="17">
        <f>F18+H18</f>
        <v>238</v>
      </c>
      <c r="K18" s="41">
        <f t="shared" si="2"/>
        <v>0.34195402298850575</v>
      </c>
      <c r="L18" s="19"/>
      <c r="M18" s="14"/>
      <c r="N18" s="92"/>
      <c r="O18" s="93"/>
      <c r="P18" s="93"/>
      <c r="Q18" s="93"/>
      <c r="R18" s="103"/>
    </row>
    <row r="20" spans="1:18" x14ac:dyDescent="0.25">
      <c r="B20" s="1"/>
      <c r="C20" s="143"/>
      <c r="D20" s="143"/>
      <c r="E20" s="143"/>
      <c r="F20" s="143"/>
      <c r="G20" s="143"/>
      <c r="H20" s="143"/>
      <c r="I20" s="143"/>
    </row>
    <row r="22" spans="1:18" ht="17.25" customHeight="1" x14ac:dyDescent="0.25">
      <c r="B22" s="143"/>
      <c r="C22" s="143"/>
      <c r="D22" s="143"/>
      <c r="E22" s="143"/>
      <c r="F22" s="143"/>
      <c r="G22" s="143"/>
      <c r="H22" s="143"/>
    </row>
  </sheetData>
  <mergeCells count="33">
    <mergeCell ref="B2:Q2"/>
    <mergeCell ref="B3:Q3"/>
    <mergeCell ref="B4:Q4"/>
    <mergeCell ref="A7:B8"/>
    <mergeCell ref="C7:C8"/>
    <mergeCell ref="D7:D8"/>
    <mergeCell ref="E7:K8"/>
    <mergeCell ref="L7:L8"/>
    <mergeCell ref="B22:H22"/>
    <mergeCell ref="A14:D18"/>
    <mergeCell ref="A9:A13"/>
    <mergeCell ref="B9:B13"/>
    <mergeCell ref="C9:C13"/>
    <mergeCell ref="D9:D13"/>
    <mergeCell ref="E12:G12"/>
    <mergeCell ref="E13:G13"/>
    <mergeCell ref="E9:K9"/>
    <mergeCell ref="C20:I20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  <mergeCell ref="N7:Q7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1" spans="1:18" x14ac:dyDescent="0.25">
      <c r="C21" s="143"/>
      <c r="D21" s="143"/>
      <c r="E21" s="143"/>
      <c r="F21" s="143"/>
      <c r="G21" s="143"/>
      <c r="H21" s="143"/>
      <c r="I21" s="143"/>
    </row>
    <row r="22" spans="1:18" x14ac:dyDescent="0.25">
      <c r="B22" s="143"/>
      <c r="C22" s="143"/>
      <c r="D22" s="143"/>
      <c r="E22" s="143"/>
      <c r="F22" s="143"/>
      <c r="G22" s="143"/>
      <c r="H22" s="143"/>
    </row>
    <row r="23" spans="1:18" x14ac:dyDescent="0.25">
      <c r="B23" s="143"/>
      <c r="C23" s="143"/>
      <c r="D23" s="143"/>
      <c r="E23" s="143"/>
      <c r="F23" s="143"/>
      <c r="G23" s="143"/>
      <c r="H23" s="143"/>
    </row>
    <row r="24" spans="1:18" x14ac:dyDescent="0.25">
      <c r="B24" s="143"/>
      <c r="C24" s="143"/>
      <c r="D24" s="143"/>
      <c r="E24" s="143"/>
      <c r="F24" s="143"/>
      <c r="G24" s="143"/>
      <c r="H24" s="14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5">
    <mergeCell ref="C21:I21"/>
    <mergeCell ref="B22:H22"/>
    <mergeCell ref="B23:H23"/>
    <mergeCell ref="B24:H24"/>
    <mergeCell ref="D9:D13"/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13:G13"/>
    <mergeCell ref="N10:N13"/>
    <mergeCell ref="O10:O13"/>
    <mergeCell ref="R10:R13"/>
    <mergeCell ref="N14:R18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P10:P13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H21" sqref="H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8675</v>
      </c>
      <c r="D9" s="85">
        <f>'Ե-01'!D9:D13+'Ե-02'!D9:D13+'Ե-03'!D9:D13</f>
        <v>5576</v>
      </c>
      <c r="E9" s="68">
        <f>E13</f>
        <v>2891</v>
      </c>
      <c r="F9" s="69"/>
      <c r="G9" s="69"/>
      <c r="H9" s="69"/>
      <c r="I9" s="69"/>
      <c r="J9" s="69"/>
      <c r="K9" s="70"/>
      <c r="L9" s="28">
        <f>Q9+R9</f>
        <v>208</v>
      </c>
      <c r="M9" s="54"/>
      <c r="N9" s="27">
        <f>O9+P9+Q9</f>
        <v>511</v>
      </c>
      <c r="O9" s="24">
        <f>'Ե-01'!O9+'Ե-02'!O9+'Ե-03'!O9</f>
        <v>390</v>
      </c>
      <c r="P9" s="24">
        <f>'Ե-01'!P9+'Ե-02'!P9+'Ե-03'!P9</f>
        <v>19</v>
      </c>
      <c r="Q9" s="24">
        <f>'Ե-01'!Q9+'Ե-02'!Q9+'Ե-03'!Q9</f>
        <v>102</v>
      </c>
      <c r="R9" s="24">
        <f>'Ե-01'!R9+'Ե-02'!R9+'Ե-03'!R9</f>
        <v>106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2937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'Ե-01'!E13:G13+'Ե-02'!E13:G13+'Ե-03'!E13:G13</f>
        <v>2891</v>
      </c>
      <c r="F13" s="120"/>
      <c r="G13" s="121"/>
      <c r="H13" s="122">
        <f>'Ե-01'!H13:I13+'Ե-02'!H13:I13+'Ե-03'!H13:I13</f>
        <v>46</v>
      </c>
      <c r="I13" s="122"/>
      <c r="J13" s="122">
        <f>E13+H13</f>
        <v>2937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'Ե-01'!F15+'Ե-02'!F15+'Ե-03'!F15</f>
        <v>1199</v>
      </c>
      <c r="G15" s="7">
        <f>IFERROR(F15/$E$13,"")</f>
        <v>0.41473538567969559</v>
      </c>
      <c r="H15" s="23">
        <f>'Ե-01'!H15+'Ե-02'!H15+'Ե-03'!H15</f>
        <v>41</v>
      </c>
      <c r="I15" s="7">
        <f>IFERROR(H15/$E$13,"")</f>
        <v>1.4181943964026288E-2</v>
      </c>
      <c r="J15" s="17">
        <f>F15+H15</f>
        <v>1240</v>
      </c>
      <c r="K15" s="41">
        <f>IFERROR(J15/$E$13,"")</f>
        <v>0.42891732964372192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'Ե-01'!F16+'Ե-02'!F16+'Ե-03'!F16</f>
        <v>459</v>
      </c>
      <c r="G16" s="7">
        <f t="shared" ref="G16:G17" si="0">IFERROR(F16/$E$13,"")</f>
        <v>0.15876859218263575</v>
      </c>
      <c r="H16" s="23">
        <f>'Ե-01'!H16+'Ե-02'!H16+'Ե-03'!H16</f>
        <v>2</v>
      </c>
      <c r="I16" s="7">
        <f t="shared" ref="I16:I17" si="1">IFERROR(H16/$E$13,"")</f>
        <v>6.9180214458664825E-4</v>
      </c>
      <c r="J16" s="17">
        <f>F16+H16</f>
        <v>461</v>
      </c>
      <c r="K16" s="41">
        <f t="shared" ref="K16:K18" si="2">IFERROR(J16/$E$13,"")</f>
        <v>0.15946039432722242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'Ե-01'!F17+'Ե-02'!F17+'Ե-03'!F17</f>
        <v>1143</v>
      </c>
      <c r="G17" s="7">
        <f t="shared" si="0"/>
        <v>0.39536492563126946</v>
      </c>
      <c r="H17" s="23">
        <f>'Ե-01'!H17+'Ե-02'!H17+'Ե-03'!H17</f>
        <v>3</v>
      </c>
      <c r="I17" s="7">
        <f t="shared" si="1"/>
        <v>1.0377032168799724E-3</v>
      </c>
      <c r="J17" s="17">
        <f>F17+H17</f>
        <v>1146</v>
      </c>
      <c r="K17" s="41">
        <f t="shared" si="2"/>
        <v>0.39640262884814942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'Ե-01'!F18+'Ե-02'!F18+'Ե-03'!F18</f>
        <v>90</v>
      </c>
      <c r="G18" s="7">
        <f>IFERROR(F18/$E$13,"")</f>
        <v>3.113109650639917E-2</v>
      </c>
      <c r="H18" s="23">
        <f>'Ե-01'!H18+'Ե-02'!H18+'Ե-03'!H18</f>
        <v>0</v>
      </c>
      <c r="I18" s="7">
        <f>IFERROR(H18/$E$13,"")</f>
        <v>0</v>
      </c>
      <c r="J18" s="17">
        <f>F18+H18</f>
        <v>90</v>
      </c>
      <c r="K18" s="41">
        <f t="shared" si="2"/>
        <v>3.113109650639917E-2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N21" sqref="N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8522</v>
      </c>
      <c r="D9" s="85">
        <f>'Ե-04'!D9:D13+'Ե-05'!D9:D13+'Ե-06'!D9:D13</f>
        <v>5415</v>
      </c>
      <c r="E9" s="68">
        <f>E13</f>
        <v>2886</v>
      </c>
      <c r="F9" s="69"/>
      <c r="G9" s="69"/>
      <c r="H9" s="69"/>
      <c r="I9" s="69"/>
      <c r="J9" s="69"/>
      <c r="K9" s="70"/>
      <c r="L9" s="28">
        <f>Q9+R9</f>
        <v>221</v>
      </c>
      <c r="M9" s="54"/>
      <c r="N9" s="27">
        <f>O9+P9+Q9</f>
        <v>456</v>
      </c>
      <c r="O9" s="24">
        <f>'Ե-04'!O9+'Ե-05'!O9+'Ե-06'!O9</f>
        <v>325</v>
      </c>
      <c r="P9" s="24">
        <f>'Ե-04'!P9+'Ե-05'!P9+'Ե-06'!P9</f>
        <v>23</v>
      </c>
      <c r="Q9" s="24">
        <f>'Ե-04'!Q9+'Ե-05'!Q9+'Ե-06'!Q9</f>
        <v>108</v>
      </c>
      <c r="R9" s="24">
        <f>'Ե-04'!R9+'Ե-05'!R9+'Ե-06'!R9</f>
        <v>113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2929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'Ե-04'!E13:G13+'Ե-05'!E13:G13+'Ե-06'!E13:G13</f>
        <v>2886</v>
      </c>
      <c r="F13" s="120"/>
      <c r="G13" s="121"/>
      <c r="H13" s="122">
        <f>'Ե-04'!H13:I13+'Ե-05'!H13:I13+'Ե-06'!H13:I13</f>
        <v>43</v>
      </c>
      <c r="I13" s="122"/>
      <c r="J13" s="122">
        <f>E13+H13</f>
        <v>2929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'Ե-04'!F15+'Ե-05'!F15+'Ե-06'!F15</f>
        <v>1361</v>
      </c>
      <c r="G15" s="7">
        <f>IFERROR(F15/$E$13,"")</f>
        <v>0.4715869715869716</v>
      </c>
      <c r="H15" s="23">
        <f>'Ե-01'!H15+'Ե-02'!H15+'Ե-03'!H15</f>
        <v>41</v>
      </c>
      <c r="I15" s="7">
        <f>IFERROR(H15/$E$13,"")</f>
        <v>1.4206514206514207E-2</v>
      </c>
      <c r="J15" s="17">
        <f>F15+H15</f>
        <v>1402</v>
      </c>
      <c r="K15" s="41">
        <f>IFERROR(J15/$J$13,"")</f>
        <v>0.47866165926937521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'Ե-04'!F16+'Ե-05'!F16+'Ե-06'!F16</f>
        <v>572</v>
      </c>
      <c r="G16" s="7">
        <f t="shared" ref="G16:G17" si="0">IFERROR(F16/$E$13,"")</f>
        <v>0.1981981981981982</v>
      </c>
      <c r="H16" s="23">
        <f>'Ե-04'!H16+'Ե-05'!H16+'Ե-06'!H16</f>
        <v>3</v>
      </c>
      <c r="I16" s="7">
        <f t="shared" ref="I16:I17" si="1">IFERROR(H16/$E$13,"")</f>
        <v>1.0395010395010396E-3</v>
      </c>
      <c r="J16" s="17">
        <f>F16+H16</f>
        <v>575</v>
      </c>
      <c r="K16" s="41">
        <f t="shared" ref="K16:K18" si="2">IFERROR(J16/$J$13,"")</f>
        <v>0.19631273472174804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'Ե-04'!F17+'Ե-05'!F17+'Ե-06'!F17</f>
        <v>839</v>
      </c>
      <c r="G17" s="7">
        <f t="shared" si="0"/>
        <v>0.29071379071379072</v>
      </c>
      <c r="H17" s="23">
        <f>'Ե-04'!H17+'Ե-05'!H17+'Ե-06'!H17</f>
        <v>2</v>
      </c>
      <c r="I17" s="7">
        <f t="shared" si="1"/>
        <v>6.93000693000693E-4</v>
      </c>
      <c r="J17" s="17">
        <f>F17+H17</f>
        <v>841</v>
      </c>
      <c r="K17" s="41">
        <f t="shared" si="2"/>
        <v>0.28712871287128711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'Ե-04'!F18+'Ե-05'!F18+'Ե-06'!F18</f>
        <v>114</v>
      </c>
      <c r="G18" s="7">
        <f>IFERROR(F18/$E$13,"")</f>
        <v>3.9501039501039503E-2</v>
      </c>
      <c r="H18" s="23">
        <f>'Ե-04'!H18+'Ե-05'!H18+'Ե-06'!H18</f>
        <v>1</v>
      </c>
      <c r="I18" s="7">
        <f>IFERROR(H18/$E$13,"")</f>
        <v>3.465003465003465E-4</v>
      </c>
      <c r="J18" s="17">
        <f>F18+H18</f>
        <v>115</v>
      </c>
      <c r="K18" s="41">
        <f t="shared" si="2"/>
        <v>3.9262546944349608E-2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855468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7589</v>
      </c>
      <c r="D9" s="85">
        <f>'Ե-08'!D9:D13+'Ե-09'!D9:D13+'Ե-10'!D9:D13</f>
        <v>5237</v>
      </c>
      <c r="E9" s="68">
        <f>E13</f>
        <v>2115</v>
      </c>
      <c r="F9" s="69"/>
      <c r="G9" s="69"/>
      <c r="H9" s="69"/>
      <c r="I9" s="69"/>
      <c r="J9" s="69"/>
      <c r="K9" s="70"/>
      <c r="L9" s="28">
        <f>Q9+R9</f>
        <v>237</v>
      </c>
      <c r="M9" s="54"/>
      <c r="N9" s="27">
        <f>O9+P9+Q9</f>
        <v>449</v>
      </c>
      <c r="O9" s="24">
        <f>'Ե-08'!O9+'Ե-09'!O9+'Ե-10'!O9</f>
        <v>312</v>
      </c>
      <c r="P9" s="24">
        <f>'Ե-08'!P9+'Ե-09'!P9+'Ե-10'!P9</f>
        <v>11</v>
      </c>
      <c r="Q9" s="24">
        <f>'Ե-08'!Q9+'Ե-09'!Q9+'Ե-10'!Q9</f>
        <v>126</v>
      </c>
      <c r="R9" s="24">
        <f>'Ե-08'!R9+'Ե-09'!R9+'Ե-10'!R9</f>
        <v>111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2162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'Ե-08'!E13:G13+'Ե-09'!E13:G13+'Ե-10'!E13:G13</f>
        <v>2115</v>
      </c>
      <c r="F13" s="120"/>
      <c r="G13" s="121"/>
      <c r="H13" s="122">
        <f>'Ե-08'!H13:I13+'Ե-09'!H13:I13+'Ե-10'!H13:I13</f>
        <v>47</v>
      </c>
      <c r="I13" s="122"/>
      <c r="J13" s="122">
        <f>E13+H13</f>
        <v>2162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'Ե-08'!F15+'Ե-09'!F15+'Ե-10'!F15</f>
        <v>988</v>
      </c>
      <c r="G15" s="7">
        <f>IFERROR(F15/$E$13,"")</f>
        <v>0.46713947990543736</v>
      </c>
      <c r="H15" s="23">
        <f>'Ե-08'!H15+'Ե-09'!H15+'Ե-10'!H15</f>
        <v>43</v>
      </c>
      <c r="I15" s="7">
        <f>IFERROR(H15/$H$13,"")</f>
        <v>0.91489361702127658</v>
      </c>
      <c r="J15" s="17">
        <f>F15+H15</f>
        <v>1031</v>
      </c>
      <c r="K15" s="41">
        <f>IFERROR(J15/$J$13,"")</f>
        <v>0.4768732654949121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'Ե-08'!F16+'Ե-09'!F16+'Ե-10'!F16</f>
        <v>259</v>
      </c>
      <c r="G16" s="7">
        <f t="shared" ref="G16:G17" si="0">IFERROR(F16/$E$13,"")</f>
        <v>0.12245862884160756</v>
      </c>
      <c r="H16" s="23">
        <f>'Ե-08'!H16+'Ե-09'!H16+'Ե-10'!H16</f>
        <v>0</v>
      </c>
      <c r="I16" s="7">
        <f t="shared" ref="I16:I18" si="1">IFERROR(H16/$H$13,"")</f>
        <v>0</v>
      </c>
      <c r="J16" s="17">
        <f>F16+H16</f>
        <v>259</v>
      </c>
      <c r="K16" s="41">
        <f t="shared" ref="K16:K18" si="2">IFERROR(J16/$J$13,"")</f>
        <v>0.11979648473635522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'Ե-08'!F17+'Ե-09'!F17+'Ե-10'!F17</f>
        <v>754</v>
      </c>
      <c r="G17" s="7">
        <f t="shared" si="0"/>
        <v>0.35650118203309694</v>
      </c>
      <c r="H17" s="23">
        <f>'Ե-08'!H17+'Ե-09'!H17+'Ե-10'!H17</f>
        <v>2</v>
      </c>
      <c r="I17" s="7">
        <f t="shared" si="1"/>
        <v>4.2553191489361701E-2</v>
      </c>
      <c r="J17" s="17">
        <f>F17+H17</f>
        <v>756</v>
      </c>
      <c r="K17" s="41">
        <f t="shared" si="2"/>
        <v>0.34967622571692875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'Ե-08'!F18+'Ե-09'!F18+'Ե-10'!F18</f>
        <v>114</v>
      </c>
      <c r="G18" s="7">
        <f>IFERROR(F18/$E$13,"")</f>
        <v>5.3900709219858157E-2</v>
      </c>
      <c r="H18" s="23">
        <f>'Ե-08'!H18+'Ե-09'!H18+'Ե-10'!H18</f>
        <v>2</v>
      </c>
      <c r="I18" s="7">
        <f t="shared" si="1"/>
        <v>4.2553191489361701E-2</v>
      </c>
      <c r="J18" s="17">
        <f>F18+H18</f>
        <v>116</v>
      </c>
      <c r="K18" s="41">
        <f t="shared" si="2"/>
        <v>5.3654024051803882E-2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5324</v>
      </c>
      <c r="D9" s="85">
        <f>'Ե-10'!D9:D13+'Ե-11'!D9:D13+'Ե-12'!D9:D13</f>
        <v>3767</v>
      </c>
      <c r="E9" s="68">
        <f>E13</f>
        <v>1396</v>
      </c>
      <c r="F9" s="69"/>
      <c r="G9" s="69"/>
      <c r="H9" s="69"/>
      <c r="I9" s="69"/>
      <c r="J9" s="69"/>
      <c r="K9" s="70"/>
      <c r="L9" s="28">
        <f>Q9+R9</f>
        <v>161</v>
      </c>
      <c r="M9" s="54"/>
      <c r="N9" s="27">
        <f>O9+P9+Q9</f>
        <v>305</v>
      </c>
      <c r="O9" s="24">
        <f>'Ե-10'!O9+'Ե-11'!O9+'Ե-12'!O9</f>
        <v>212</v>
      </c>
      <c r="P9" s="24">
        <f>'Ե-10'!P9+'Ե-11'!P9+'Ե-12'!P9</f>
        <v>12</v>
      </c>
      <c r="Q9" s="24">
        <f>'Ե-10'!Q9+'Ե-11'!Q9+'Ե-12'!Q9</f>
        <v>81</v>
      </c>
      <c r="R9" s="24">
        <f>'Ե-10'!R9+'Ե-11'!R9+'Ե-12'!R9</f>
        <v>80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1410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'Ե-10'!E13:G13+'Ե-11'!E13:G13+'Ե-12'!E13:G13</f>
        <v>1396</v>
      </c>
      <c r="F13" s="120"/>
      <c r="G13" s="121"/>
      <c r="H13" s="122">
        <f>'Ե-10'!H13:I13+'Ե-11'!H13:I13+'Ե-12'!H13:I13</f>
        <v>14</v>
      </c>
      <c r="I13" s="122"/>
      <c r="J13" s="122">
        <f>E13+H13</f>
        <v>1410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'Ե-10'!F15+'Ե-11'!F15+'Ե-12'!F15</f>
        <v>661</v>
      </c>
      <c r="G15" s="7">
        <f>IFERROR(F15/$E$13,"")</f>
        <v>0.47349570200573066</v>
      </c>
      <c r="H15" s="23">
        <f>'Ե-10'!H15+'Ե-11'!H15+'Ե-12'!H15</f>
        <v>14</v>
      </c>
      <c r="I15" s="7">
        <f>IFERROR(H15/$H$13,"")</f>
        <v>1</v>
      </c>
      <c r="J15" s="17">
        <f>F15+H15</f>
        <v>675</v>
      </c>
      <c r="K15" s="41">
        <f>IFERROR(J15/$J$13,"")</f>
        <v>0.47872340425531917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'Ե-10'!F16+'Ե-11'!F16+'Ե-12'!F16</f>
        <v>126</v>
      </c>
      <c r="G16" s="7">
        <f t="shared" ref="G16:G17" si="0">IFERROR(F16/$E$13,"")</f>
        <v>9.0257879656160458E-2</v>
      </c>
      <c r="H16" s="23">
        <f>'Ե-10'!H16+'Ե-11'!H16+'Ե-12'!H16</f>
        <v>0</v>
      </c>
      <c r="I16" s="7">
        <f t="shared" ref="I16:I18" si="1">IFERROR(H16/$H$13,"")</f>
        <v>0</v>
      </c>
      <c r="J16" s="17">
        <f>F16+H16</f>
        <v>126</v>
      </c>
      <c r="K16" s="41">
        <f t="shared" ref="K16:K18" si="2">IFERROR(J16/$J$13,"")</f>
        <v>8.9361702127659579E-2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'Ե-10'!F17+'Ե-11'!F17+'Ե-12'!F17</f>
        <v>341</v>
      </c>
      <c r="G17" s="7">
        <f t="shared" si="0"/>
        <v>0.24426934097421205</v>
      </c>
      <c r="H17" s="23">
        <f>'Ե-10'!H17+'Ե-11'!H17+'Ե-12'!H17</f>
        <v>0</v>
      </c>
      <c r="I17" s="7">
        <f t="shared" si="1"/>
        <v>0</v>
      </c>
      <c r="J17" s="17">
        <f>F17+H17</f>
        <v>341</v>
      </c>
      <c r="K17" s="41">
        <f t="shared" si="2"/>
        <v>0.24184397163120566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'Ե-10'!F18+'Ե-11'!F18+'Ե-12'!F18</f>
        <v>268</v>
      </c>
      <c r="G18" s="7">
        <f>IFERROR(F18/$E$13,"")</f>
        <v>0.19197707736389685</v>
      </c>
      <c r="H18" s="23">
        <f>'Ե-10'!H18+'Ե-11'!H18+'Ե-12'!H18</f>
        <v>0</v>
      </c>
      <c r="I18" s="7">
        <f t="shared" si="1"/>
        <v>0</v>
      </c>
      <c r="J18" s="17">
        <f>F18+H18</f>
        <v>268</v>
      </c>
      <c r="K18" s="41">
        <f t="shared" si="2"/>
        <v>0.1900709219858156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17197</v>
      </c>
      <c r="D9" s="85">
        <f>'Ե_1-ին եռ.'!D9:D13+'Ե_2-րդ եռ.'!D9:D13</f>
        <v>10991</v>
      </c>
      <c r="E9" s="68">
        <f>E13</f>
        <v>5777</v>
      </c>
      <c r="F9" s="69"/>
      <c r="G9" s="69"/>
      <c r="H9" s="69"/>
      <c r="I9" s="69"/>
      <c r="J9" s="69"/>
      <c r="K9" s="70"/>
      <c r="L9" s="28">
        <f>Q9+R9</f>
        <v>429</v>
      </c>
      <c r="M9" s="54"/>
      <c r="N9" s="27">
        <f>O9+P9+Q9</f>
        <v>967</v>
      </c>
      <c r="O9" s="24">
        <f>'Ե_1-ին եռ.'!O9+'Ե_2-րդ եռ.'!O9</f>
        <v>715</v>
      </c>
      <c r="P9" s="24">
        <f>'Ե_1-ին եռ.'!P9+'Ե_2-րդ եռ.'!P9</f>
        <v>42</v>
      </c>
      <c r="Q9" s="24">
        <f>'Ե_1-ին եռ.'!Q9+'Ե_2-րդ եռ.'!Q9</f>
        <v>210</v>
      </c>
      <c r="R9" s="24">
        <f>'Ե_1-ին եռ.'!R9+'Ե_2-րդ եռ.'!R9</f>
        <v>219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5866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եռ.'!E13:G13+'Ե_2-րդ եռ.'!E13:G13</f>
        <v>5777</v>
      </c>
      <c r="F13" s="120"/>
      <c r="G13" s="121"/>
      <c r="H13" s="122">
        <f>'Ե_1-ին եռ.'!H13:I13+'Ե_2-րդ եռ.'!H13:I13</f>
        <v>89</v>
      </c>
      <c r="I13" s="122"/>
      <c r="J13" s="122">
        <f>E13+H13</f>
        <v>5866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եռ.'!F15+'Ե_2-րդ եռ.'!F15</f>
        <v>2560</v>
      </c>
      <c r="G15" s="7">
        <f>IFERROR(F15/$E$13,"")</f>
        <v>0.44313657607754892</v>
      </c>
      <c r="H15" s="23">
        <f>'Ե_1-ին եռ.'!H15+'Ե_2-րդ եռ.'!H15</f>
        <v>82</v>
      </c>
      <c r="I15" s="7">
        <f>IFERROR(H15/$H$13,"")</f>
        <v>0.9213483146067416</v>
      </c>
      <c r="J15" s="17">
        <f>F15+H15</f>
        <v>2642</v>
      </c>
      <c r="K15" s="41">
        <f>IFERROR(J15/$J$13,"")</f>
        <v>0.45039209001022845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եռ.'!F16+'Ե_2-րդ եռ.'!F16</f>
        <v>1031</v>
      </c>
      <c r="G16" s="7">
        <f t="shared" ref="G16:G17" si="0">IFERROR(F16/$E$13,"")</f>
        <v>0.1784663320062316</v>
      </c>
      <c r="H16" s="23">
        <f>'Ե_1-ին եռ.'!H16+'Ե_2-րդ եռ.'!H16</f>
        <v>5</v>
      </c>
      <c r="I16" s="7">
        <f t="shared" ref="I16:I18" si="1">IFERROR(H16/$H$13,"")</f>
        <v>5.6179775280898875E-2</v>
      </c>
      <c r="J16" s="17">
        <f>F16+H16</f>
        <v>1036</v>
      </c>
      <c r="K16" s="41">
        <f t="shared" ref="K16:K18" si="2">IFERROR(J16/$J$13,"")</f>
        <v>0.1766109785202864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եռ.'!F17+'Ե_2-րդ եռ.'!F17</f>
        <v>1982</v>
      </c>
      <c r="G17" s="7">
        <f t="shared" si="0"/>
        <v>0.3430846460100398</v>
      </c>
      <c r="H17" s="23">
        <f>'Ե_1-ին եռ.'!H17+'Ե_2-րդ եռ.'!H17</f>
        <v>5</v>
      </c>
      <c r="I17" s="7">
        <f t="shared" si="1"/>
        <v>5.6179775280898875E-2</v>
      </c>
      <c r="J17" s="17">
        <f>F17+H17</f>
        <v>1987</v>
      </c>
      <c r="K17" s="41">
        <f t="shared" si="2"/>
        <v>0.33873167405386978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եռ.'!F18+'Ե_2-րդ եռ.'!F18</f>
        <v>204</v>
      </c>
      <c r="G18" s="7">
        <f>IFERROR(F18/$E$13,"")</f>
        <v>3.5312445906179678E-2</v>
      </c>
      <c r="H18" s="23">
        <f>'Ե_1-ին եռ.'!H18+'Ե_2-րդ եռ.'!H18</f>
        <v>1</v>
      </c>
      <c r="I18" s="7">
        <f t="shared" si="1"/>
        <v>1.1235955056179775E-2</v>
      </c>
      <c r="J18" s="17">
        <f>F18+H18</f>
        <v>205</v>
      </c>
      <c r="K18" s="41">
        <f t="shared" si="2"/>
        <v>3.4947153085577908E-2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12913</v>
      </c>
      <c r="D9" s="85">
        <f>'Ե_3-րդ եռ.'!D9:D13+'Ե_4-րդ եռ.'!D9:D13</f>
        <v>9004</v>
      </c>
      <c r="E9" s="68">
        <f>E13</f>
        <v>3511</v>
      </c>
      <c r="F9" s="69"/>
      <c r="G9" s="69"/>
      <c r="H9" s="69"/>
      <c r="I9" s="69"/>
      <c r="J9" s="69"/>
      <c r="K9" s="70"/>
      <c r="L9" s="28">
        <f>Q9+R9</f>
        <v>398</v>
      </c>
      <c r="M9" s="54"/>
      <c r="N9" s="27">
        <f>O9+P9+Q9</f>
        <v>754</v>
      </c>
      <c r="O9" s="24">
        <f>'Ե_3-րդ եռ.'!O9+'Ե_4-րդ եռ.'!O9</f>
        <v>524</v>
      </c>
      <c r="P9" s="24">
        <f>'Ե_3-րդ եռ.'!P9+'Ե_4-րդ եռ.'!P9</f>
        <v>23</v>
      </c>
      <c r="Q9" s="24">
        <f>'Ե_3-րդ եռ.'!Q9+'Ե_4-րդ եռ.'!Q9</f>
        <v>207</v>
      </c>
      <c r="R9" s="24">
        <f>'Ե_3-րդ եռ.'!R9+'Ե_4-րդ եռ.'!R9</f>
        <v>191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3572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'Ե_3-րդ եռ.'!E13:G13+'Ե_4-րդ եռ.'!E13:G13</f>
        <v>3511</v>
      </c>
      <c r="F13" s="120"/>
      <c r="G13" s="121"/>
      <c r="H13" s="122">
        <f>'Ե_3-րդ եռ.'!H13:I13+'Ե_4-րդ եռ.'!H13:I13</f>
        <v>61</v>
      </c>
      <c r="I13" s="122"/>
      <c r="J13" s="122">
        <f>E13+H13</f>
        <v>3572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'Ե_3-րդ եռ.'!F15+'Ե_4-րդ եռ.'!F15</f>
        <v>1649</v>
      </c>
      <c r="G15" s="7">
        <f>IFERROR(F15/$E$13,"")</f>
        <v>0.46966676160637993</v>
      </c>
      <c r="H15" s="23">
        <f>'Ե_3-րդ եռ.'!H15+'Ե_4-րդ եռ.'!H15</f>
        <v>57</v>
      </c>
      <c r="I15" s="7">
        <f>IFERROR(H15/$H$13,"")</f>
        <v>0.93442622950819676</v>
      </c>
      <c r="J15" s="17">
        <f>F15+H15</f>
        <v>1706</v>
      </c>
      <c r="K15" s="41">
        <f>IFERROR(J15/$J$13,"")</f>
        <v>0.47760358342665171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'Ե_3-րդ եռ.'!F16+'Ե_4-րդ եռ.'!F16</f>
        <v>385</v>
      </c>
      <c r="G16" s="7">
        <f t="shared" ref="G16:G17" si="0">IFERROR(F16/$E$13,"")</f>
        <v>0.1096553688407861</v>
      </c>
      <c r="H16" s="23">
        <f>'Ե_3-րդ եռ.'!H16+'Ե_4-րդ եռ.'!H16</f>
        <v>0</v>
      </c>
      <c r="I16" s="7">
        <f t="shared" ref="I16:I18" si="1">IFERROR(H16/$H$13,"")</f>
        <v>0</v>
      </c>
      <c r="J16" s="17">
        <f>F16+H16</f>
        <v>385</v>
      </c>
      <c r="K16" s="41">
        <f t="shared" ref="K16:K18" si="2">IFERROR(J16/$J$13,"")</f>
        <v>0.10778275475923853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'Ե_3-րդ եռ.'!F17+'Ե_4-րդ եռ.'!F17</f>
        <v>1095</v>
      </c>
      <c r="G17" s="7">
        <f t="shared" si="0"/>
        <v>0.31187695813158645</v>
      </c>
      <c r="H17" s="23">
        <f>'Ե_3-րդ եռ.'!H17+'Ե_4-րդ եռ.'!H17</f>
        <v>2</v>
      </c>
      <c r="I17" s="7">
        <f t="shared" si="1"/>
        <v>3.2786885245901641E-2</v>
      </c>
      <c r="J17" s="17">
        <f>F17+H17</f>
        <v>1097</v>
      </c>
      <c r="K17" s="41">
        <f t="shared" si="2"/>
        <v>0.3071108622620381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'Ե_3-րդ եռ.'!F18+'Ե_4-րդ եռ.'!F18</f>
        <v>382</v>
      </c>
      <c r="G18" s="7">
        <f>IFERROR(F18/$E$13,"")</f>
        <v>0.10880091142124751</v>
      </c>
      <c r="H18" s="23">
        <f>'Ե_3-րդ եռ.'!H18+'Ե_4-րդ եռ.'!H18</f>
        <v>2</v>
      </c>
      <c r="I18" s="7">
        <f t="shared" si="1"/>
        <v>3.2786885245901641E-2</v>
      </c>
      <c r="J18" s="17">
        <f>F18+H18</f>
        <v>384</v>
      </c>
      <c r="K18" s="41">
        <f t="shared" si="2"/>
        <v>0.10750279955207166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30110</v>
      </c>
      <c r="D9" s="85">
        <f>'Ե_1-ին կիս.'!D9:D13+'Ե_2-րդ կիս.'!D9:D13</f>
        <v>19995</v>
      </c>
      <c r="E9" s="68">
        <f>E13</f>
        <v>9288</v>
      </c>
      <c r="F9" s="69"/>
      <c r="G9" s="69"/>
      <c r="H9" s="69"/>
      <c r="I9" s="69"/>
      <c r="J9" s="69"/>
      <c r="K9" s="70"/>
      <c r="L9" s="28">
        <f>Q9+R9</f>
        <v>827</v>
      </c>
      <c r="M9" s="54"/>
      <c r="N9" s="27">
        <f>O9+P9+Q9</f>
        <v>1721</v>
      </c>
      <c r="O9" s="24">
        <f>'Ե_1-ին կիս.'!O9+'Ե_2-րդ կիս.'!O9</f>
        <v>1239</v>
      </c>
      <c r="P9" s="24">
        <f>'Ե_1-ին կիս.'!P9+'Ե_2-րդ կիս.'!P9</f>
        <v>65</v>
      </c>
      <c r="Q9" s="24">
        <f>'Ե_1-ին կիս.'!Q9+'Ե_2-րդ կիս.'!Q9</f>
        <v>417</v>
      </c>
      <c r="R9" s="24">
        <f>'Ե_1-ին կիս.'!R9+'Ե_2-րդ կիս.'!R9</f>
        <v>410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9438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կիս.'!E13:G13+'Ե_2-րդ կիս.'!E13:G13</f>
        <v>9288</v>
      </c>
      <c r="F13" s="120"/>
      <c r="G13" s="121"/>
      <c r="H13" s="122">
        <f>'Ե_1-ին կիս.'!H13:I13+'Ե_2-րդ կիս.'!H13:I13</f>
        <v>150</v>
      </c>
      <c r="I13" s="122"/>
      <c r="J13" s="122">
        <f>E13+H13</f>
        <v>9438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կիս.'!F15+'Ե_2-րդ կիս.'!F15</f>
        <v>4209</v>
      </c>
      <c r="G15" s="7">
        <f>IFERROR(F15/$E$13,"")</f>
        <v>0.45316537467700257</v>
      </c>
      <c r="H15" s="23">
        <f>'Ե_1-ին կիս.'!H15+'Ե_2-րդ կիս.'!H15</f>
        <v>139</v>
      </c>
      <c r="I15" s="7">
        <f>IFERROR(H15/$H$13,"")</f>
        <v>0.92666666666666664</v>
      </c>
      <c r="J15" s="17">
        <f>F15+H15</f>
        <v>4348</v>
      </c>
      <c r="K15" s="41">
        <f>IFERROR(J15/$J$13,"")</f>
        <v>0.46069082432718794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կիս.'!F16+'Ե_2-րդ կիս.'!F16</f>
        <v>1416</v>
      </c>
      <c r="G16" s="7">
        <f t="shared" ref="G16:G17" si="0">IFERROR(F16/$E$13,"")</f>
        <v>0.15245478036175711</v>
      </c>
      <c r="H16" s="23">
        <f>'Ե_1-ին կիս.'!H16+'Ե_2-րդ կիս.'!H16</f>
        <v>5</v>
      </c>
      <c r="I16" s="7">
        <f t="shared" ref="I16:I18" si="1">IFERROR(H16/$H$13,"")</f>
        <v>3.3333333333333333E-2</v>
      </c>
      <c r="J16" s="17">
        <f>F16+H16</f>
        <v>1421</v>
      </c>
      <c r="K16" s="41">
        <f t="shared" ref="K16:K18" si="2">IFERROR(J16/$J$13,"")</f>
        <v>0.15056155965246876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կիս.'!F17+'Ե_2-րդ կիս.'!F17</f>
        <v>3077</v>
      </c>
      <c r="G17" s="7">
        <f t="shared" si="0"/>
        <v>0.33128768303186906</v>
      </c>
      <c r="H17" s="23">
        <f>'Ե_1-ին կիս.'!H17+'Ե_2-րդ կիս.'!H17</f>
        <v>7</v>
      </c>
      <c r="I17" s="7">
        <f t="shared" si="1"/>
        <v>4.6666666666666669E-2</v>
      </c>
      <c r="J17" s="17">
        <f>F17+H17</f>
        <v>3084</v>
      </c>
      <c r="K17" s="41">
        <f t="shared" si="2"/>
        <v>0.32676414494596312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կիս.'!F18+'Ե_2-րդ կիս.'!F18</f>
        <v>586</v>
      </c>
      <c r="G18" s="7">
        <f>IFERROR(F18/$E$13,"")</f>
        <v>6.3092161929371227E-2</v>
      </c>
      <c r="H18" s="23">
        <f>'Ե_1-ին կիս.'!H18+'Ե_2-րդ կիս.'!H18</f>
        <v>3</v>
      </c>
      <c r="I18" s="7">
        <f t="shared" si="1"/>
        <v>0.02</v>
      </c>
      <c r="J18" s="17">
        <f>F18+H18</f>
        <v>589</v>
      </c>
      <c r="K18" s="41">
        <f t="shared" si="2"/>
        <v>6.240728968001695E-2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8"/>
  <sheetViews>
    <sheetView zoomScale="86" zoomScaleNormal="86" workbookViewId="0">
      <selection activeCell="I17" sqref="I1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2895</v>
      </c>
      <c r="D9" s="85">
        <v>1911</v>
      </c>
      <c r="E9" s="58">
        <f>E13</f>
        <v>922</v>
      </c>
      <c r="F9" s="58"/>
      <c r="G9" s="58"/>
      <c r="H9" s="58"/>
      <c r="I9" s="58"/>
      <c r="J9" s="58"/>
      <c r="K9" s="58"/>
      <c r="L9" s="28">
        <f>Q9+R9</f>
        <v>62</v>
      </c>
      <c r="M9" s="54"/>
      <c r="N9" s="29">
        <f>O9+P9+Q9</f>
        <v>144</v>
      </c>
      <c r="O9" s="30">
        <v>111</v>
      </c>
      <c r="P9" s="30">
        <v>7</v>
      </c>
      <c r="Q9" s="31">
        <v>26</v>
      </c>
      <c r="R9" s="32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938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922</v>
      </c>
      <c r="F13" s="120"/>
      <c r="G13" s="121"/>
      <c r="H13" s="122">
        <f>H15+H16+H17+H18</f>
        <v>16</v>
      </c>
      <c r="I13" s="122"/>
      <c r="J13" s="122">
        <f>E13+H13</f>
        <v>938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363</v>
      </c>
      <c r="G15" s="7">
        <f>IFERROR(F15/$E$13,"")</f>
        <v>0.39370932754880694</v>
      </c>
      <c r="H15" s="23">
        <v>14</v>
      </c>
      <c r="I15" s="7">
        <f>IFERROR(H15/$H$13,"")</f>
        <v>0.875</v>
      </c>
      <c r="J15" s="17">
        <f>F15+H15</f>
        <v>377</v>
      </c>
      <c r="K15" s="41">
        <f>IFERROR(J15/$E$13,"")</f>
        <v>0.40889370932754882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139</v>
      </c>
      <c r="G16" s="7">
        <f t="shared" ref="G16:G18" si="0">IFERROR(F16/$E$13,"")</f>
        <v>0.15075921908893708</v>
      </c>
      <c r="H16" s="23">
        <v>1</v>
      </c>
      <c r="I16" s="7">
        <f t="shared" ref="I16:I18" si="1">IFERROR(H16/$H$13,"")</f>
        <v>6.25E-2</v>
      </c>
      <c r="J16" s="17">
        <f>F16+H16</f>
        <v>140</v>
      </c>
      <c r="K16" s="41">
        <f t="shared" ref="K16:K18" si="2">IFERROR(J16/$E$13,"")</f>
        <v>0.15184381778741865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390</v>
      </c>
      <c r="G17" s="7">
        <f t="shared" si="0"/>
        <v>0.42299349240780909</v>
      </c>
      <c r="H17" s="23">
        <v>1</v>
      </c>
      <c r="I17" s="7">
        <f t="shared" si="1"/>
        <v>6.25E-2</v>
      </c>
      <c r="J17" s="17">
        <f>F17+H17</f>
        <v>391</v>
      </c>
      <c r="K17" s="41">
        <f t="shared" si="2"/>
        <v>0.42407809110629069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30</v>
      </c>
      <c r="G18" s="7">
        <f t="shared" si="0"/>
        <v>3.2537960954446853E-2</v>
      </c>
      <c r="H18" s="23">
        <v>0</v>
      </c>
      <c r="I18" s="7">
        <f t="shared" si="1"/>
        <v>0</v>
      </c>
      <c r="J18" s="17">
        <f>F18+H18</f>
        <v>30</v>
      </c>
      <c r="K18" s="41">
        <f t="shared" si="2"/>
        <v>3.2537960954446853E-2</v>
      </c>
      <c r="L18" s="44"/>
      <c r="M18" s="14"/>
      <c r="N18" s="92"/>
      <c r="O18" s="93"/>
      <c r="P18" s="93"/>
      <c r="Q18" s="93"/>
      <c r="R18" s="103"/>
    </row>
    <row r="24" spans="1:18" ht="16.5" x14ac:dyDescent="0.25">
      <c r="B24" s="125"/>
      <c r="C24" s="126"/>
      <c r="D24" s="126"/>
      <c r="E24" s="126"/>
      <c r="F24" s="126"/>
      <c r="G24" s="126"/>
      <c r="H24" s="126"/>
      <c r="I24" s="126"/>
      <c r="J24" s="127"/>
      <c r="K24" s="39"/>
      <c r="L24" s="37"/>
      <c r="M24" s="38"/>
      <c r="N24" s="37"/>
      <c r="O24" s="37"/>
      <c r="P24" s="37"/>
      <c r="Q24" s="37"/>
      <c r="R24" s="13"/>
    </row>
    <row r="25" spans="1:18" ht="16.5" x14ac:dyDescent="0.3">
      <c r="B25" s="34"/>
      <c r="C25" s="35"/>
      <c r="D25" s="36"/>
      <c r="E25" s="36"/>
      <c r="F25" s="36"/>
      <c r="G25" s="36"/>
      <c r="H25" s="36"/>
      <c r="I25" s="36"/>
      <c r="J25" s="36"/>
      <c r="K25" s="36"/>
    </row>
    <row r="26" spans="1:18" ht="16.5" x14ac:dyDescent="0.25">
      <c r="B26" s="95" t="s">
        <v>38</v>
      </c>
      <c r="C26" s="95"/>
      <c r="D26" s="95"/>
      <c r="E26" s="95"/>
      <c r="F26" s="95"/>
      <c r="G26" s="95"/>
      <c r="H26" s="95"/>
      <c r="I26" s="95"/>
      <c r="J26" s="36"/>
      <c r="K26" s="36"/>
    </row>
    <row r="27" spans="1:18" ht="16.5" x14ac:dyDescent="0.25">
      <c r="B27" s="95"/>
      <c r="C27" s="95"/>
      <c r="D27" s="95"/>
      <c r="E27" s="95"/>
      <c r="F27" s="95"/>
      <c r="G27" s="95"/>
      <c r="H27" s="95"/>
      <c r="I27" s="95"/>
      <c r="J27" s="36"/>
      <c r="K27" s="36"/>
    </row>
    <row r="28" spans="1:18" ht="16.5" x14ac:dyDescent="0.25">
      <c r="B28" s="124" t="s">
        <v>42</v>
      </c>
      <c r="C28" s="124"/>
      <c r="D28" s="124"/>
      <c r="E28" s="124"/>
      <c r="F28" s="124"/>
      <c r="G28" s="124"/>
      <c r="H28" s="124"/>
      <c r="I28" s="124"/>
      <c r="J28" s="33"/>
      <c r="K28" s="36"/>
    </row>
  </sheetData>
  <mergeCells count="34">
    <mergeCell ref="C7:C8"/>
    <mergeCell ref="D7:D8"/>
    <mergeCell ref="O10:O13"/>
    <mergeCell ref="P10:P13"/>
    <mergeCell ref="J13:K13"/>
    <mergeCell ref="B28:I28"/>
    <mergeCell ref="E13:G13"/>
    <mergeCell ref="N10:N13"/>
    <mergeCell ref="A14:D18"/>
    <mergeCell ref="C9:C13"/>
    <mergeCell ref="D9:D13"/>
    <mergeCell ref="E12:G12"/>
    <mergeCell ref="B24:J24"/>
    <mergeCell ref="B26:I27"/>
    <mergeCell ref="N14:R18"/>
    <mergeCell ref="Q10:Q13"/>
    <mergeCell ref="A9:A13"/>
    <mergeCell ref="B9:B1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A7:B8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7" zoomScaleNormal="100" workbookViewId="0">
      <selection activeCell="A7" sqref="A1:XFD104857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3496</v>
      </c>
      <c r="D9" s="85">
        <v>2187</v>
      </c>
      <c r="E9" s="58">
        <f>E13</f>
        <v>1213</v>
      </c>
      <c r="F9" s="58"/>
      <c r="G9" s="58"/>
      <c r="H9" s="58"/>
      <c r="I9" s="58"/>
      <c r="J9" s="58"/>
      <c r="K9" s="58"/>
      <c r="L9" s="28">
        <f>Q9+R9</f>
        <v>96</v>
      </c>
      <c r="M9" s="54"/>
      <c r="N9" s="27">
        <f>O9+P9+Q9</f>
        <v>215</v>
      </c>
      <c r="O9" s="24">
        <v>155</v>
      </c>
      <c r="P9" s="24">
        <v>7</v>
      </c>
      <c r="Q9" s="25">
        <v>53</v>
      </c>
      <c r="R9" s="26">
        <v>43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23" t="s">
        <v>19</v>
      </c>
      <c r="F12" s="123"/>
      <c r="G12" s="123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22">
        <v>1213</v>
      </c>
      <c r="F13" s="122"/>
      <c r="G13" s="122"/>
      <c r="H13" s="122">
        <f>H15+H16+H17+H18</f>
        <v>5</v>
      </c>
      <c r="I13" s="122"/>
      <c r="J13" s="122">
        <f>E13+H13</f>
        <v>1218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40" t="s">
        <v>4</v>
      </c>
      <c r="F14" s="40" t="s">
        <v>2</v>
      </c>
      <c r="G14" s="40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467</v>
      </c>
      <c r="G15" s="7">
        <f>IFERROR(F15/$E$13,"")</f>
        <v>0.38499587798845836</v>
      </c>
      <c r="H15" s="23">
        <v>3</v>
      </c>
      <c r="I15" s="7">
        <f>IFERROR(H15/$E$13,"")</f>
        <v>2.4732069249793899E-3</v>
      </c>
      <c r="J15" s="17">
        <f>F15+H15</f>
        <v>470</v>
      </c>
      <c r="K15" s="41">
        <f>IFERROR(J15/$E$13,"")</f>
        <v>0.38746908491343773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278</v>
      </c>
      <c r="G16" s="7">
        <f t="shared" ref="G16:G18" si="0">IFERROR(F16/$E$13,"")</f>
        <v>0.22918384171475681</v>
      </c>
      <c r="H16" s="23">
        <v>0</v>
      </c>
      <c r="I16" s="7">
        <f t="shared" ref="I16:I18" si="1">IFERROR(H16/$E$13,"")</f>
        <v>0</v>
      </c>
      <c r="J16" s="17">
        <f>F16+H16</f>
        <v>278</v>
      </c>
      <c r="K16" s="41">
        <f t="shared" ref="K16:K18" si="2">IFERROR(J16/$E$13,"")</f>
        <v>0.22918384171475681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432</v>
      </c>
      <c r="G17" s="7">
        <f t="shared" si="0"/>
        <v>0.35614179719703215</v>
      </c>
      <c r="H17" s="23">
        <v>2</v>
      </c>
      <c r="I17" s="7">
        <f t="shared" si="1"/>
        <v>1.6488046166529267E-3</v>
      </c>
      <c r="J17" s="17">
        <f>F17+H17</f>
        <v>434</v>
      </c>
      <c r="K17" s="41">
        <f t="shared" si="2"/>
        <v>0.35779060181368511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 t="shared" si="0"/>
        <v>2.967848309975268E-2</v>
      </c>
      <c r="H18" s="11">
        <v>0</v>
      </c>
      <c r="I18" s="7">
        <f t="shared" si="1"/>
        <v>0</v>
      </c>
      <c r="J18" s="17">
        <f>F18+H18</f>
        <v>36</v>
      </c>
      <c r="K18" s="41">
        <f t="shared" si="2"/>
        <v>2.967848309975268E-2</v>
      </c>
      <c r="L18" s="44"/>
      <c r="M18" s="14"/>
      <c r="N18" s="92"/>
      <c r="O18" s="93"/>
      <c r="P18" s="93"/>
      <c r="Q18" s="93"/>
      <c r="R18" s="103"/>
    </row>
    <row r="22" spans="1:18" ht="16.5" x14ac:dyDescent="0.25">
      <c r="B22" s="125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7"/>
    </row>
    <row r="23" spans="1:18" ht="16.5" x14ac:dyDescent="0.3">
      <c r="B23" s="34"/>
      <c r="C23" s="35"/>
      <c r="D23" s="36"/>
      <c r="E23" s="36"/>
      <c r="F23" s="36"/>
      <c r="G23" s="36"/>
      <c r="H23" s="36"/>
      <c r="I23" s="36"/>
      <c r="J23" s="36"/>
      <c r="K23" s="36"/>
    </row>
    <row r="24" spans="1:18" ht="16.5" customHeight="1" x14ac:dyDescent="0.25">
      <c r="B24" s="95" t="s">
        <v>39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customHeight="1" x14ac:dyDescent="0.25">
      <c r="B26" s="130" t="s">
        <v>43</v>
      </c>
      <c r="C26" s="131"/>
      <c r="D26" s="131"/>
      <c r="E26" s="131"/>
      <c r="F26" s="131"/>
      <c r="G26" s="131"/>
      <c r="H26" s="131"/>
      <c r="I26" s="132"/>
      <c r="J26" s="33"/>
      <c r="K26" s="36"/>
      <c r="L26" s="1" t="s">
        <v>36</v>
      </c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B26:I26"/>
    <mergeCell ref="A14:D18"/>
    <mergeCell ref="B24:I25"/>
    <mergeCell ref="N14:R18"/>
    <mergeCell ref="B22:Q2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4" workbookViewId="0">
      <selection activeCell="N9" sqref="N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133" t="s">
        <v>10</v>
      </c>
      <c r="O7" s="134"/>
      <c r="P7" s="134"/>
      <c r="Q7" s="135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3196</v>
      </c>
      <c r="D9" s="85">
        <v>1942</v>
      </c>
      <c r="E9" s="58">
        <f>E13</f>
        <v>1184</v>
      </c>
      <c r="F9" s="58"/>
      <c r="G9" s="58"/>
      <c r="H9" s="58"/>
      <c r="I9" s="58"/>
      <c r="J9" s="58"/>
      <c r="K9" s="58"/>
      <c r="L9" s="28">
        <f>Q9+R9</f>
        <v>70</v>
      </c>
      <c r="M9" s="54"/>
      <c r="N9" s="27">
        <f>O9+P9+Q9</f>
        <v>139</v>
      </c>
      <c r="O9" s="24">
        <v>94</v>
      </c>
      <c r="P9" s="24">
        <v>11</v>
      </c>
      <c r="Q9" s="25">
        <v>34</v>
      </c>
      <c r="R9" s="26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1215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1184</v>
      </c>
      <c r="F13" s="120"/>
      <c r="G13" s="121"/>
      <c r="H13" s="122">
        <f>H15+H16+H17+H18</f>
        <v>31</v>
      </c>
      <c r="I13" s="122"/>
      <c r="J13" s="122">
        <f>E13+H13</f>
        <v>1215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136"/>
      <c r="O14" s="137"/>
      <c r="P14" s="137"/>
      <c r="Q14" s="137"/>
      <c r="R14" s="138"/>
    </row>
    <row r="15" spans="1:21" x14ac:dyDescent="0.25">
      <c r="A15" s="90"/>
      <c r="B15" s="91"/>
      <c r="C15" s="91"/>
      <c r="D15" s="91"/>
      <c r="E15" s="6" t="s">
        <v>5</v>
      </c>
      <c r="F15" s="23">
        <v>611</v>
      </c>
      <c r="G15" s="7">
        <f>IFERROR(F15/$E$13,"")</f>
        <v>0.51604729729729726</v>
      </c>
      <c r="H15" s="23">
        <v>27</v>
      </c>
      <c r="I15" s="41">
        <f>IFERROR(H15/$H$13,"")</f>
        <v>0.87096774193548387</v>
      </c>
      <c r="J15" s="45">
        <f>F15+H15</f>
        <v>638</v>
      </c>
      <c r="K15" s="41">
        <f>IFERROR(J15/$E$13,"")</f>
        <v>0.53885135135135132</v>
      </c>
      <c r="L15" s="43"/>
      <c r="M15" s="13"/>
      <c r="N15" s="139"/>
      <c r="O15" s="140"/>
      <c r="P15" s="140"/>
      <c r="Q15" s="140"/>
      <c r="R15" s="97"/>
    </row>
    <row r="16" spans="1:21" x14ac:dyDescent="0.25">
      <c r="A16" s="90"/>
      <c r="B16" s="91"/>
      <c r="C16" s="91"/>
      <c r="D16" s="91"/>
      <c r="E16" s="6" t="s">
        <v>6</v>
      </c>
      <c r="F16" s="23">
        <v>225</v>
      </c>
      <c r="G16" s="7">
        <f t="shared" ref="G16:G17" si="0">IFERROR(F16/$E$13,"")</f>
        <v>0.19003378378378377</v>
      </c>
      <c r="H16" s="23">
        <v>2</v>
      </c>
      <c r="I16" s="41">
        <f t="shared" ref="I16:I18" si="1">IFERROR(H16/$H$13,"")</f>
        <v>6.4516129032258063E-2</v>
      </c>
      <c r="J16" s="45">
        <f t="shared" ref="J16:J18" si="2">F16+H16</f>
        <v>227</v>
      </c>
      <c r="K16" s="41">
        <f t="shared" ref="K16:K18" si="3">IFERROR(J16/$E$13,"")</f>
        <v>0.19172297297297297</v>
      </c>
      <c r="L16" s="43"/>
      <c r="M16" s="13"/>
      <c r="N16" s="139"/>
      <c r="O16" s="140"/>
      <c r="P16" s="140"/>
      <c r="Q16" s="140"/>
      <c r="R16" s="97"/>
    </row>
    <row r="17" spans="1:18" x14ac:dyDescent="0.25">
      <c r="A17" s="90"/>
      <c r="B17" s="91"/>
      <c r="C17" s="91"/>
      <c r="D17" s="91"/>
      <c r="E17" s="6" t="s">
        <v>7</v>
      </c>
      <c r="F17" s="23">
        <v>316</v>
      </c>
      <c r="G17" s="7">
        <f t="shared" si="0"/>
        <v>0.26689189189189189</v>
      </c>
      <c r="H17" s="23">
        <v>2</v>
      </c>
      <c r="I17" s="41">
        <f t="shared" si="1"/>
        <v>6.4516129032258063E-2</v>
      </c>
      <c r="J17" s="45">
        <f t="shared" si="2"/>
        <v>318</v>
      </c>
      <c r="K17" s="41">
        <f t="shared" si="3"/>
        <v>0.26858108108108109</v>
      </c>
      <c r="L17" s="43"/>
      <c r="M17" s="13"/>
      <c r="N17" s="139"/>
      <c r="O17" s="140"/>
      <c r="P17" s="140"/>
      <c r="Q17" s="140"/>
      <c r="R17" s="97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32</v>
      </c>
      <c r="G18" s="7">
        <f>IFERROR(F18/$E$13,"")</f>
        <v>2.7027027027027029E-2</v>
      </c>
      <c r="H18" s="11">
        <v>0</v>
      </c>
      <c r="I18" s="41">
        <f t="shared" si="1"/>
        <v>0</v>
      </c>
      <c r="J18" s="45">
        <f t="shared" si="2"/>
        <v>32</v>
      </c>
      <c r="K18" s="41">
        <f t="shared" si="3"/>
        <v>2.7027027027027029E-2</v>
      </c>
      <c r="L18" s="44"/>
      <c r="M18" s="14"/>
      <c r="N18" s="141"/>
      <c r="O18" s="142"/>
      <c r="P18" s="142"/>
      <c r="Q18" s="142"/>
      <c r="R18" s="98"/>
    </row>
    <row r="23" spans="1:18" ht="14.45" customHeight="1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40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x14ac:dyDescent="0.25">
      <c r="B26" s="130" t="s">
        <v>45</v>
      </c>
      <c r="C26" s="131"/>
      <c r="D26" s="131"/>
      <c r="E26" s="131"/>
      <c r="F26" s="131"/>
      <c r="G26" s="131"/>
      <c r="H26" s="131"/>
      <c r="I26" s="132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B26:I26"/>
    <mergeCell ref="B24:I25"/>
    <mergeCell ref="N14:R18"/>
    <mergeCell ref="B23:Q2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A4" workbookViewId="0">
      <selection activeCell="A24" sqref="A24:XFD2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2673</v>
      </c>
      <c r="D9" s="85">
        <v>1742</v>
      </c>
      <c r="E9" s="58">
        <v>844</v>
      </c>
      <c r="F9" s="58"/>
      <c r="G9" s="58"/>
      <c r="H9" s="58"/>
      <c r="I9" s="58"/>
      <c r="J9" s="58"/>
      <c r="K9" s="58"/>
      <c r="L9" s="28">
        <f>Q9+R9</f>
        <v>87</v>
      </c>
      <c r="M9" s="54"/>
      <c r="N9" s="27">
        <f>O9+P9+Q9</f>
        <v>162</v>
      </c>
      <c r="O9" s="24">
        <v>114</v>
      </c>
      <c r="P9" s="24">
        <v>5</v>
      </c>
      <c r="Q9" s="25">
        <v>43</v>
      </c>
      <c r="R9" s="26">
        <v>44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v>847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844</v>
      </c>
      <c r="F13" s="120"/>
      <c r="G13" s="121"/>
      <c r="H13" s="122">
        <f>H15+H16+H17+H18</f>
        <v>3</v>
      </c>
      <c r="I13" s="122"/>
      <c r="J13" s="122">
        <f>E13+H13</f>
        <v>847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368</v>
      </c>
      <c r="G15" s="7">
        <f>IFERROR(F15/$E$13,"")</f>
        <v>0.43601895734597157</v>
      </c>
      <c r="H15" s="23">
        <v>2</v>
      </c>
      <c r="I15" s="41">
        <f>IFERROR(H15/$H$13,"")</f>
        <v>0.66666666666666663</v>
      </c>
      <c r="J15" s="45">
        <f>F15+H15</f>
        <v>370</v>
      </c>
      <c r="K15" s="41">
        <f>IFERROR(J15/$E$13,"")</f>
        <v>0.43838862559241704</v>
      </c>
      <c r="L15" s="18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178</v>
      </c>
      <c r="G16" s="7">
        <f t="shared" ref="G16:G17" si="0">IFERROR(F16/$E$13,"")</f>
        <v>0.2109004739336493</v>
      </c>
      <c r="H16" s="23">
        <v>1</v>
      </c>
      <c r="I16" s="41">
        <f t="shared" ref="I16:I18" si="1">IFERROR(H16/$H$13,"")</f>
        <v>0.33333333333333331</v>
      </c>
      <c r="J16" s="45">
        <f t="shared" ref="J16:J18" si="2">F16+H16</f>
        <v>179</v>
      </c>
      <c r="K16" s="41">
        <f t="shared" ref="K16:K18" si="3">IFERROR(J16/$E$13,"")</f>
        <v>0.21208530805687204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262</v>
      </c>
      <c r="G17" s="7">
        <f t="shared" si="0"/>
        <v>0.31042654028436018</v>
      </c>
      <c r="H17" s="23">
        <v>0</v>
      </c>
      <c r="I17" s="41">
        <f t="shared" si="1"/>
        <v>0</v>
      </c>
      <c r="J17" s="45">
        <f t="shared" si="2"/>
        <v>262</v>
      </c>
      <c r="K17" s="41">
        <f t="shared" si="3"/>
        <v>0.31042654028436018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>IFERROR(F18/$E$13,"")</f>
        <v>4.2654028436018961E-2</v>
      </c>
      <c r="H18" s="11">
        <v>0</v>
      </c>
      <c r="I18" s="41">
        <f t="shared" si="1"/>
        <v>0</v>
      </c>
      <c r="J18" s="45">
        <f t="shared" si="2"/>
        <v>36</v>
      </c>
      <c r="K18" s="41">
        <f t="shared" si="3"/>
        <v>4.2654028436018961E-2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41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x14ac:dyDescent="0.25">
      <c r="B26" s="144" t="s">
        <v>46</v>
      </c>
      <c r="C26" s="144"/>
      <c r="D26" s="144"/>
      <c r="E26" s="144"/>
      <c r="F26" s="144"/>
      <c r="G26" s="144"/>
    </row>
  </sheetData>
  <mergeCells count="35">
    <mergeCell ref="B26:G26"/>
    <mergeCell ref="A7:B8"/>
    <mergeCell ref="C7:C8"/>
    <mergeCell ref="D7:D8"/>
    <mergeCell ref="J13:K13"/>
    <mergeCell ref="B24:I25"/>
    <mergeCell ref="A9:A13"/>
    <mergeCell ref="B9:B13"/>
    <mergeCell ref="C9:C13"/>
    <mergeCell ref="D9:D13"/>
    <mergeCell ref="E12:G12"/>
    <mergeCell ref="E13:G13"/>
    <mergeCell ref="A14:D18"/>
    <mergeCell ref="H12:I1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N10:N13"/>
    <mergeCell ref="J12:K12"/>
    <mergeCell ref="H13:I13"/>
    <mergeCell ref="O10:O13"/>
    <mergeCell ref="P10:P13"/>
    <mergeCell ref="Q10:Q13"/>
    <mergeCell ref="B23:Q23"/>
    <mergeCell ref="B21:H21"/>
    <mergeCell ref="N14:R18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10" workbookViewId="0">
      <selection activeCell="B25" sqref="B25:G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29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2653</v>
      </c>
      <c r="D9" s="85">
        <v>1731</v>
      </c>
      <c r="E9" s="58">
        <f>E13</f>
        <v>858</v>
      </c>
      <c r="F9" s="58"/>
      <c r="G9" s="58"/>
      <c r="H9" s="58"/>
      <c r="I9" s="58"/>
      <c r="J9" s="58"/>
      <c r="K9" s="58"/>
      <c r="L9" s="28">
        <f>Q9+R9</f>
        <v>64</v>
      </c>
      <c r="M9" s="54"/>
      <c r="N9" s="27">
        <f>O9+P9+Q9</f>
        <v>155</v>
      </c>
      <c r="O9" s="24">
        <v>117</v>
      </c>
      <c r="P9" s="24">
        <v>7</v>
      </c>
      <c r="Q9" s="25">
        <v>31</v>
      </c>
      <c r="R9" s="26">
        <v>33</v>
      </c>
    </row>
    <row r="10" spans="1:20" ht="38.25" customHeight="1" x14ac:dyDescent="0.25">
      <c r="A10" s="80"/>
      <c r="B10" s="108"/>
      <c r="C10" s="83"/>
      <c r="D10" s="86"/>
      <c r="E10" s="46" t="s">
        <v>18</v>
      </c>
      <c r="F10" s="46"/>
      <c r="G10" s="46"/>
      <c r="H10" s="46"/>
      <c r="I10" s="46"/>
      <c r="J10" s="46"/>
      <c r="K10" s="46"/>
      <c r="L10" s="145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148">
        <f>E13+H13</f>
        <v>867</v>
      </c>
      <c r="F11" s="148"/>
      <c r="G11" s="148"/>
      <c r="H11" s="148"/>
      <c r="I11" s="148"/>
      <c r="J11" s="148"/>
      <c r="K11" s="148"/>
      <c r="L11" s="146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153" t="s">
        <v>19</v>
      </c>
      <c r="F12" s="154"/>
      <c r="G12" s="155"/>
      <c r="H12" s="128" t="s">
        <v>20</v>
      </c>
      <c r="I12" s="128"/>
      <c r="J12" s="129" t="s">
        <v>17</v>
      </c>
      <c r="K12" s="129"/>
      <c r="L12" s="146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50">
        <v>858</v>
      </c>
      <c r="F13" s="151"/>
      <c r="G13" s="152"/>
      <c r="H13" s="149">
        <v>9</v>
      </c>
      <c r="I13" s="149"/>
      <c r="J13" s="149">
        <f>E13+H13</f>
        <v>867</v>
      </c>
      <c r="K13" s="149"/>
      <c r="L13" s="147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382</v>
      </c>
      <c r="G15" s="7">
        <f>IFERROR(F15/$E$13,"")</f>
        <v>0.44522144522144524</v>
      </c>
      <c r="H15" s="23">
        <v>8</v>
      </c>
      <c r="I15" s="41">
        <f>IFERROR(H15/$H$13,"")</f>
        <v>0.88888888888888884</v>
      </c>
      <c r="J15" s="45">
        <f>F15+H15</f>
        <v>390</v>
      </c>
      <c r="K15" s="41">
        <f>IFERROR(J15/$E$13,"")</f>
        <v>0.45454545454545453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169</v>
      </c>
      <c r="G16" s="7">
        <f t="shared" ref="G16:G17" si="0">IFERROR(F16/$E$13,"")</f>
        <v>0.19696969696969696</v>
      </c>
      <c r="H16" s="23">
        <v>0</v>
      </c>
      <c r="I16" s="41">
        <f t="shared" ref="I16:I18" si="1">IFERROR(H16/$H$13,"")</f>
        <v>0</v>
      </c>
      <c r="J16" s="45">
        <f t="shared" ref="J16:J18" si="2">F16+H16</f>
        <v>169</v>
      </c>
      <c r="K16" s="41">
        <f t="shared" ref="K16:K18" si="3">IFERROR(J16/$E$13,"")</f>
        <v>0.19696969696969696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261</v>
      </c>
      <c r="G17" s="7">
        <f t="shared" si="0"/>
        <v>0.30419580419580422</v>
      </c>
      <c r="H17" s="23">
        <v>0</v>
      </c>
      <c r="I17" s="41">
        <f t="shared" si="1"/>
        <v>0</v>
      </c>
      <c r="J17" s="45">
        <f t="shared" si="2"/>
        <v>261</v>
      </c>
      <c r="K17" s="41">
        <f t="shared" si="3"/>
        <v>0.30419580419580422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46</v>
      </c>
      <c r="G18" s="7">
        <f>IFERROR(F18/$E$13,"")</f>
        <v>5.3613053613053616E-2</v>
      </c>
      <c r="H18" s="11">
        <v>1</v>
      </c>
      <c r="I18" s="41">
        <f t="shared" si="1"/>
        <v>0.1111111111111111</v>
      </c>
      <c r="J18" s="45">
        <f t="shared" si="2"/>
        <v>47</v>
      </c>
      <c r="K18" s="41">
        <f t="shared" si="3"/>
        <v>5.4778554778554776E-2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95" t="s">
        <v>54</v>
      </c>
      <c r="C23" s="95"/>
      <c r="D23" s="95"/>
      <c r="E23" s="95"/>
      <c r="F23" s="95"/>
      <c r="G23" s="95"/>
      <c r="H23" s="95"/>
      <c r="I23" s="95"/>
      <c r="J23" s="36"/>
      <c r="K23" s="36"/>
      <c r="R23" s="13"/>
    </row>
    <row r="24" spans="1:18" ht="16.5" x14ac:dyDescent="0.25">
      <c r="B24" s="95"/>
      <c r="C24" s="95"/>
      <c r="D24" s="95"/>
      <c r="E24" s="95"/>
      <c r="F24" s="95"/>
      <c r="G24" s="95"/>
      <c r="H24" s="95"/>
      <c r="I24" s="95"/>
      <c r="J24" s="36"/>
      <c r="K24" s="36"/>
      <c r="R24" s="1"/>
    </row>
    <row r="25" spans="1:18" x14ac:dyDescent="0.25">
      <c r="B25" s="144" t="s">
        <v>55</v>
      </c>
      <c r="C25" s="144"/>
      <c r="D25" s="144"/>
      <c r="E25" s="144"/>
      <c r="F25" s="144"/>
      <c r="G25" s="144"/>
      <c r="R25" s="1"/>
    </row>
  </sheetData>
  <mergeCells count="33">
    <mergeCell ref="B2:Q2"/>
    <mergeCell ref="B3:Q3"/>
    <mergeCell ref="B4:Q4"/>
    <mergeCell ref="A7:B8"/>
    <mergeCell ref="C7:C8"/>
    <mergeCell ref="D7:D8"/>
    <mergeCell ref="R10:R13"/>
    <mergeCell ref="N14:R18"/>
    <mergeCell ref="E13:G13"/>
    <mergeCell ref="A14:D18"/>
    <mergeCell ref="B25:G25"/>
    <mergeCell ref="N10:N13"/>
    <mergeCell ref="O10:O13"/>
    <mergeCell ref="P10:P13"/>
    <mergeCell ref="Q10:Q13"/>
    <mergeCell ref="E12:G12"/>
    <mergeCell ref="B23:I24"/>
    <mergeCell ref="A9:A13"/>
    <mergeCell ref="B9:B13"/>
    <mergeCell ref="B21:H21"/>
    <mergeCell ref="M7:M13"/>
    <mergeCell ref="N7:Q7"/>
    <mergeCell ref="C9:C13"/>
    <mergeCell ref="D9:D13"/>
    <mergeCell ref="E7:K8"/>
    <mergeCell ref="L7:L8"/>
    <mergeCell ref="E9:K9"/>
    <mergeCell ref="L10:L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4"/>
  <sheetViews>
    <sheetView topLeftCell="A7" workbookViewId="0">
      <selection activeCell="A22" sqref="A22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2696</v>
      </c>
      <c r="D9" s="85">
        <v>1757</v>
      </c>
      <c r="E9" s="68">
        <f>E13</f>
        <v>856</v>
      </c>
      <c r="F9" s="69"/>
      <c r="G9" s="69"/>
      <c r="H9" s="69"/>
      <c r="I9" s="69"/>
      <c r="J9" s="69"/>
      <c r="K9" s="70"/>
      <c r="L9" s="28">
        <f>Q9+R9</f>
        <v>83</v>
      </c>
      <c r="M9" s="54"/>
      <c r="N9" s="27">
        <f>O9+P9+Q9</f>
        <v>189</v>
      </c>
      <c r="O9" s="24">
        <v>136</v>
      </c>
      <c r="P9" s="24">
        <v>12</v>
      </c>
      <c r="Q9" s="25">
        <v>41</v>
      </c>
      <c r="R9" s="26">
        <v>42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868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856</v>
      </c>
      <c r="F13" s="120"/>
      <c r="G13" s="121"/>
      <c r="H13" s="122">
        <v>12</v>
      </c>
      <c r="I13" s="122"/>
      <c r="J13" s="122">
        <f>E13+H13</f>
        <v>868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407</v>
      </c>
      <c r="G15" s="7">
        <f>IFERROR(F15/$E$13,"")</f>
        <v>0.47546728971962615</v>
      </c>
      <c r="H15" s="23">
        <v>0</v>
      </c>
      <c r="I15" s="7">
        <f>IFERROR(H15/$H$13,"")</f>
        <v>0</v>
      </c>
      <c r="J15" s="17">
        <f>F15+H15</f>
        <v>407</v>
      </c>
      <c r="K15" s="41">
        <f>IFERROR(J15/$E$13,"")</f>
        <v>0.47546728971962615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165</v>
      </c>
      <c r="G16" s="7">
        <f t="shared" ref="G16:G17" si="0">IFERROR(F16/$E$13,"")</f>
        <v>0.1927570093457944</v>
      </c>
      <c r="H16" s="23">
        <v>0</v>
      </c>
      <c r="I16" s="7">
        <f t="shared" ref="I16:I18" si="1">IFERROR(H16/$H$13,"")</f>
        <v>0</v>
      </c>
      <c r="J16" s="17">
        <f>F16+H16</f>
        <v>165</v>
      </c>
      <c r="K16" s="41">
        <f t="shared" ref="K16:K18" si="2">IFERROR(J16/$E$13,"")</f>
        <v>0.1927570093457944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217</v>
      </c>
      <c r="G17" s="7">
        <f t="shared" si="0"/>
        <v>0.25350467289719625</v>
      </c>
      <c r="H17" s="23">
        <v>12</v>
      </c>
      <c r="I17" s="7">
        <f t="shared" si="1"/>
        <v>1</v>
      </c>
      <c r="J17" s="17">
        <f>F17+H17</f>
        <v>229</v>
      </c>
      <c r="K17" s="41">
        <f t="shared" si="2"/>
        <v>0.2675233644859813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67</v>
      </c>
      <c r="G18" s="7">
        <f>IFERROR(F18/$E$13,"")</f>
        <v>7.8271028037383172E-2</v>
      </c>
      <c r="H18" s="23">
        <v>0</v>
      </c>
      <c r="I18" s="7">
        <f t="shared" si="1"/>
        <v>0</v>
      </c>
      <c r="J18" s="17">
        <f>F18+H18</f>
        <v>67</v>
      </c>
      <c r="K18" s="41">
        <f t="shared" si="2"/>
        <v>7.8271028037383172E-2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2" spans="1:18" x14ac:dyDescent="0.25">
      <c r="B22" s="95" t="s">
        <v>56</v>
      </c>
      <c r="C22" s="95"/>
      <c r="D22" s="95"/>
      <c r="E22" s="95"/>
      <c r="F22" s="95"/>
      <c r="G22" s="95"/>
      <c r="H22" s="95"/>
      <c r="I22" s="95"/>
    </row>
    <row r="23" spans="1:18" x14ac:dyDescent="0.25">
      <c r="B23" s="95"/>
      <c r="C23" s="95"/>
      <c r="D23" s="95"/>
      <c r="E23" s="95"/>
      <c r="F23" s="95"/>
      <c r="G23" s="95"/>
      <c r="H23" s="95"/>
      <c r="I23" s="95"/>
    </row>
    <row r="24" spans="1:18" x14ac:dyDescent="0.25">
      <c r="B24" s="144" t="s">
        <v>57</v>
      </c>
      <c r="C24" s="144"/>
      <c r="D24" s="144"/>
      <c r="E24" s="144"/>
      <c r="F24" s="144"/>
      <c r="G24" s="144"/>
    </row>
  </sheetData>
  <mergeCells count="34">
    <mergeCell ref="B2:Q2"/>
    <mergeCell ref="B3:Q3"/>
    <mergeCell ref="B4:Q4"/>
    <mergeCell ref="A7:B8"/>
    <mergeCell ref="C7:C8"/>
    <mergeCell ref="D7:D8"/>
    <mergeCell ref="R10:R13"/>
    <mergeCell ref="N14:R18"/>
    <mergeCell ref="A14:D18"/>
    <mergeCell ref="B9:B13"/>
    <mergeCell ref="B22:I23"/>
    <mergeCell ref="N10:N13"/>
    <mergeCell ref="O10:O13"/>
    <mergeCell ref="P10:P13"/>
    <mergeCell ref="Q10:Q13"/>
    <mergeCell ref="A9:A13"/>
    <mergeCell ref="C9:C13"/>
    <mergeCell ref="D9:D13"/>
    <mergeCell ref="E12:G12"/>
    <mergeCell ref="B24:G24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B21:H21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workbookViewId="0">
      <selection activeCell="B22" sqref="B22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2710</v>
      </c>
      <c r="D9" s="85">
        <v>1814</v>
      </c>
      <c r="E9" s="68">
        <f>E13</f>
        <v>804</v>
      </c>
      <c r="F9" s="69"/>
      <c r="G9" s="69"/>
      <c r="H9" s="69"/>
      <c r="I9" s="69"/>
      <c r="J9" s="69"/>
      <c r="K9" s="70"/>
      <c r="L9" s="28">
        <f>Q9+R9</f>
        <v>92</v>
      </c>
      <c r="M9" s="54"/>
      <c r="N9" s="27">
        <f>O9+P9+Q9</f>
        <v>153</v>
      </c>
      <c r="O9" s="24">
        <v>111</v>
      </c>
      <c r="P9" s="24">
        <v>3</v>
      </c>
      <c r="Q9" s="25">
        <v>39</v>
      </c>
      <c r="R9" s="26">
        <v>53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835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804</v>
      </c>
      <c r="F13" s="120"/>
      <c r="G13" s="121"/>
      <c r="H13" s="122">
        <v>31</v>
      </c>
      <c r="I13" s="122"/>
      <c r="J13" s="122">
        <f>E13+H13</f>
        <v>835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391</v>
      </c>
      <c r="G15" s="7">
        <f>IFERROR(F15/$E$13,"")</f>
        <v>0.48631840796019898</v>
      </c>
      <c r="H15" s="23">
        <v>28</v>
      </c>
      <c r="I15" s="7">
        <f>IFERROR(H15/$H$13,"")</f>
        <v>0.90322580645161288</v>
      </c>
      <c r="J15" s="17">
        <f>F15+H15</f>
        <v>419</v>
      </c>
      <c r="K15" s="41">
        <f>IFERROR(J15/$J$13,"")</f>
        <v>0.50179640718562879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81</v>
      </c>
      <c r="G16" s="7">
        <f t="shared" ref="G16:G17" si="0">IFERROR(F16/$E$13,"")</f>
        <v>0.10074626865671642</v>
      </c>
      <c r="H16" s="23">
        <v>0</v>
      </c>
      <c r="I16" s="7">
        <f t="shared" ref="I16:I18" si="1">IFERROR(H16/$H$13,"")</f>
        <v>0</v>
      </c>
      <c r="J16" s="17">
        <f>F16+H16</f>
        <v>81</v>
      </c>
      <c r="K16" s="41">
        <f t="shared" ref="K16:K18" si="2">IFERROR(J16/$J$13,"")</f>
        <v>9.7005988023952092E-2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283</v>
      </c>
      <c r="G17" s="7">
        <f t="shared" si="0"/>
        <v>0.35199004975124376</v>
      </c>
      <c r="H17" s="23">
        <v>2</v>
      </c>
      <c r="I17" s="7">
        <f t="shared" si="1"/>
        <v>6.4516129032258063E-2</v>
      </c>
      <c r="J17" s="17">
        <f>F17+H17</f>
        <v>285</v>
      </c>
      <c r="K17" s="41">
        <f t="shared" si="2"/>
        <v>0.3413173652694611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49</v>
      </c>
      <c r="G18" s="7">
        <f>IFERROR(F18/$E$13,"")</f>
        <v>6.0945273631840796E-2</v>
      </c>
      <c r="H18" s="23">
        <v>1</v>
      </c>
      <c r="I18" s="7">
        <f t="shared" si="1"/>
        <v>3.2258064516129031E-2</v>
      </c>
      <c r="J18" s="17">
        <f>F18+H18</f>
        <v>50</v>
      </c>
      <c r="K18" s="41">
        <f t="shared" si="2"/>
        <v>5.9880239520958084E-2</v>
      </c>
      <c r="L18" s="19"/>
      <c r="M18" s="14"/>
      <c r="N18" s="92"/>
      <c r="O18" s="93"/>
      <c r="P18" s="93"/>
      <c r="Q18" s="93"/>
      <c r="R18" s="103"/>
    </row>
    <row r="21" spans="1:18" ht="15" customHeight="1" x14ac:dyDescent="0.25">
      <c r="C21" s="162"/>
      <c r="D21" s="162"/>
      <c r="E21" s="162"/>
      <c r="F21" s="162"/>
      <c r="G21" s="162"/>
    </row>
    <row r="22" spans="1:18" ht="15" customHeight="1" x14ac:dyDescent="0.25">
      <c r="B22" s="95" t="s">
        <v>58</v>
      </c>
      <c r="C22" s="95"/>
      <c r="D22" s="95"/>
      <c r="E22" s="95"/>
      <c r="F22" s="95"/>
      <c r="G22" s="95"/>
      <c r="H22" s="95"/>
      <c r="I22" s="95"/>
    </row>
    <row r="23" spans="1:18" ht="15" customHeight="1" x14ac:dyDescent="0.25">
      <c r="B23" s="95"/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144" t="s">
        <v>42</v>
      </c>
      <c r="C24" s="144"/>
      <c r="D24" s="144"/>
      <c r="E24" s="144"/>
      <c r="F24" s="144"/>
      <c r="G24" s="144"/>
    </row>
  </sheetData>
  <mergeCells count="34">
    <mergeCell ref="A9:A13"/>
    <mergeCell ref="E7:K8"/>
    <mergeCell ref="A14:D18"/>
    <mergeCell ref="L7:L8"/>
    <mergeCell ref="B2:Q2"/>
    <mergeCell ref="B3:Q3"/>
    <mergeCell ref="B4:Q4"/>
    <mergeCell ref="A7:B8"/>
    <mergeCell ref="C7:C8"/>
    <mergeCell ref="D7:D8"/>
    <mergeCell ref="C9:C13"/>
    <mergeCell ref="D9:D13"/>
    <mergeCell ref="M7:M13"/>
    <mergeCell ref="N7:Q7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B22:I23"/>
    <mergeCell ref="P10:P13"/>
    <mergeCell ref="Q10:Q13"/>
    <mergeCell ref="E12:G12"/>
    <mergeCell ref="B24:G24"/>
    <mergeCell ref="B9:B13"/>
    <mergeCell ref="C21:G21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7" zoomScaleSheetLayoutView="100"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2241</v>
      </c>
      <c r="D9" s="85">
        <v>1550</v>
      </c>
      <c r="E9" s="68">
        <f>E13</f>
        <v>611</v>
      </c>
      <c r="F9" s="69"/>
      <c r="G9" s="69"/>
      <c r="H9" s="69"/>
      <c r="I9" s="69"/>
      <c r="J9" s="69"/>
      <c r="K9" s="70"/>
      <c r="L9" s="28">
        <f>Q9+R9</f>
        <v>80</v>
      </c>
      <c r="M9" s="54"/>
      <c r="N9" s="27">
        <f>O9+P9+Q9</f>
        <v>159</v>
      </c>
      <c r="O9" s="24">
        <v>104</v>
      </c>
      <c r="P9" s="24">
        <v>1</v>
      </c>
      <c r="Q9" s="25">
        <v>54</v>
      </c>
      <c r="R9" s="26">
        <v>26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613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611</v>
      </c>
      <c r="F13" s="120"/>
      <c r="G13" s="121"/>
      <c r="H13" s="122">
        <f>H15+H16+H17+H18</f>
        <v>2</v>
      </c>
      <c r="I13" s="122"/>
      <c r="J13" s="122">
        <f>E13+H13</f>
        <v>613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261</v>
      </c>
      <c r="G15" s="7">
        <f>IFERROR(F15/$E$13,"")</f>
        <v>0.42716857610474634</v>
      </c>
      <c r="H15" s="23">
        <v>1</v>
      </c>
      <c r="I15" s="7">
        <f>IFERROR(H15/$H$13,"")</f>
        <v>0.5</v>
      </c>
      <c r="J15" s="17">
        <f>F15+H15</f>
        <v>262</v>
      </c>
      <c r="K15" s="41">
        <f>IFERROR(J15/$J$13,"")</f>
        <v>0.42740619902120719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88</v>
      </c>
      <c r="G16" s="7">
        <f t="shared" ref="G16:G17" si="0">IFERROR(F16/$E$13,"")</f>
        <v>0.14402618657937807</v>
      </c>
      <c r="H16" s="23">
        <v>0</v>
      </c>
      <c r="I16" s="7">
        <f t="shared" ref="I16:I18" si="1">IFERROR(H16/$H$13,"")</f>
        <v>0</v>
      </c>
      <c r="J16" s="17">
        <f>F16+H16</f>
        <v>88</v>
      </c>
      <c r="K16" s="41">
        <f t="shared" ref="K16:K18" si="2">IFERROR(J16/$J$13,"")</f>
        <v>0.14355628058727568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227</v>
      </c>
      <c r="G17" s="7">
        <f t="shared" si="0"/>
        <v>0.37152209492635024</v>
      </c>
      <c r="H17" s="23">
        <v>0</v>
      </c>
      <c r="I17" s="7">
        <f t="shared" si="1"/>
        <v>0</v>
      </c>
      <c r="J17" s="17">
        <f>F17+H17</f>
        <v>227</v>
      </c>
      <c r="K17" s="41">
        <f t="shared" si="2"/>
        <v>0.37030995106035891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35</v>
      </c>
      <c r="G18" s="7">
        <f>IFERROR(F18/$E$13,"")</f>
        <v>5.7283142389525366E-2</v>
      </c>
      <c r="H18" s="23">
        <v>1</v>
      </c>
      <c r="I18" s="7">
        <f t="shared" si="1"/>
        <v>0.5</v>
      </c>
      <c r="J18" s="17">
        <f>F18+H18</f>
        <v>36</v>
      </c>
      <c r="K18" s="41">
        <f t="shared" si="2"/>
        <v>5.872756933115824E-2</v>
      </c>
      <c r="L18" s="19"/>
      <c r="M18" s="14"/>
      <c r="N18" s="92"/>
      <c r="O18" s="93"/>
      <c r="P18" s="93"/>
      <c r="Q18" s="93"/>
      <c r="R18" s="103"/>
    </row>
    <row r="20" spans="1:18" x14ac:dyDescent="0.25">
      <c r="D20" s="164"/>
      <c r="E20" s="164"/>
      <c r="F20" s="164"/>
      <c r="G20" s="164"/>
      <c r="H20" s="164"/>
      <c r="I20" s="164"/>
      <c r="J20" s="164"/>
      <c r="K20" s="164"/>
    </row>
    <row r="22" spans="1:18" x14ac:dyDescent="0.25">
      <c r="A22" s="16"/>
      <c r="B22" s="95" t="s">
        <v>59</v>
      </c>
      <c r="C22" s="95"/>
      <c r="D22" s="95"/>
      <c r="E22" s="95"/>
      <c r="F22" s="95"/>
      <c r="G22" s="95"/>
      <c r="H22" s="95"/>
      <c r="I22" s="95"/>
    </row>
    <row r="23" spans="1:18" x14ac:dyDescent="0.25">
      <c r="A23" s="16"/>
      <c r="B23" s="95"/>
      <c r="C23" s="95"/>
      <c r="D23" s="95"/>
      <c r="E23" s="95"/>
      <c r="F23" s="95"/>
      <c r="G23" s="95"/>
      <c r="H23" s="95"/>
      <c r="I23" s="95"/>
    </row>
    <row r="24" spans="1:18" ht="16.5" x14ac:dyDescent="0.25">
      <c r="A24" s="16"/>
      <c r="B24" s="163" t="s">
        <v>60</v>
      </c>
      <c r="C24" s="163"/>
      <c r="D24" s="163"/>
      <c r="E24" s="163"/>
      <c r="F24" s="163"/>
      <c r="G24" s="16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4">
    <mergeCell ref="D9:D13"/>
    <mergeCell ref="N7:Q7"/>
    <mergeCell ref="E12:G12"/>
    <mergeCell ref="B22:I23"/>
    <mergeCell ref="B24:G24"/>
    <mergeCell ref="D20:K20"/>
    <mergeCell ref="A14:D18"/>
    <mergeCell ref="A9:A13"/>
    <mergeCell ref="B9:B13"/>
    <mergeCell ref="E13:G13"/>
    <mergeCell ref="E9:K9"/>
    <mergeCell ref="C9:C13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2022-10-24T09:54:58Z</cp:lastPrinted>
  <dcterms:created xsi:type="dcterms:W3CDTF">2017-02-24T10:04:03Z</dcterms:created>
  <dcterms:modified xsi:type="dcterms:W3CDTF">2022-12-21T12:24:27Z</dcterms:modified>
</cp:coreProperties>
</file>