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00" activeTab="1"/>
  </bookViews>
  <sheets>
    <sheet name="shtap ognut" sheetId="12" r:id="rId1"/>
    <sheet name="Հ1 Ձև 2 1032-11004" sheetId="16" r:id="rId2"/>
  </sheets>
  <externalReferences>
    <externalReference r:id="rId3"/>
  </externalReferences>
  <definedNames>
    <definedName name="_Toc501014752" localSheetId="1">'Հ1 Ձև 2 1032-11004'!#REF!</definedName>
    <definedName name="_Toc501014753" localSheetId="1">'Հ1 Ձև 2 1032-11004'!#REF!</definedName>
    <definedName name="AgencyCode" localSheetId="1">#REF!</definedName>
    <definedName name="AgencyCode">#REF!</definedName>
    <definedName name="AgencyName" localSheetId="1">#REF!</definedName>
    <definedName name="AgencyName">#REF!</definedName>
    <definedName name="bsk" localSheetId="1">#REF!</definedName>
    <definedName name="bsk">#REF!</definedName>
    <definedName name="dramashnor" localSheetId="1">#REF!</definedName>
    <definedName name="dramashnor">#REF!</definedName>
    <definedName name="Functional1" localSheetId="1">#REF!</definedName>
    <definedName name="Functional1">#REF!</definedName>
    <definedName name="hav">#REF!</definedName>
    <definedName name="n">#REF!</definedName>
    <definedName name="PANature" localSheetId="1">#REF!</definedName>
    <definedName name="PANature">#REF!</definedName>
    <definedName name="par_count">'[1]DOC 3'!$A$14,'[1]DOC 3'!$A$35,'[1]DOC 3'!$A$58,'[1]DOC 3'!$A$79,'[1]DOC 3'!$A$104,'[1]DOC 3'!$A$126,'[1]DOC 3'!$A$195,'[1]DOC 3'!$A$215,'[1]DOC 3'!$A$235,'[1]DOC 3'!$A$255,'[1]DOC 3'!$A$272,'[1]DOC 3'!$A$299,'[1]DOC 3'!$A$315,'[1]DOC 3'!$A$331,'[1]DOC 3'!$A$365</definedName>
    <definedName name="par_qual">'[1]DOC 3'!$A$15,'[1]DOC 3'!$A$127,'[1]DOC 3'!$A$256,'[1]DOC 3'!$A$316,'[1]DOC 3'!$A$333</definedName>
    <definedName name="par_time">'[1]DOC 3'!$A$16,'[1]DOC 3'!$A$128,'[1]DOC 3'!$A$317,'[1]DOC 3'!$A$334</definedName>
    <definedName name="par2.4s">'[1]DOC 3'!$A$20,'[1]DOC 3'!$A$49,'[1]DOC 3'!$A$93,'[1]DOC 3'!$A$132,'[1]DOC 3'!$A$152,'[1]DOC 3'!$A$166,'[1]DOC 3'!$A$185,'[1]DOC 3'!$A$205,'[1]DOC 3'!$A$225,'[1]DOC 3'!$A$245,'[1]DOC 3'!$A$262,'[1]DOC 3'!$A$289,'[1]DOC 3'!$A$305,'[1]DOC 3'!$A$321,'[1]DOC 3'!$A$338,'[1]DOC 3'!$A$355</definedName>
    <definedName name="par2.5s">'[1]DOC 3'!$A$22,'[1]DOC 3'!$A$134</definedName>
    <definedName name="par2.6s">'[1]DOC 3'!$A$40,'[1]DOC 3'!$A$65,'[1]DOC 3'!$A$89,'[1]DOC 3'!$A$111</definedName>
    <definedName name="par2.7s">'[1]DOC 3'!$A$178,'[1]DOC 3'!$A$349</definedName>
    <definedName name="par2.9s">'[1]DOC 3'!$A$18,'[1]DOC 3'!$A$47,'[1]DOC 3'!$A$91,'[1]DOC 3'!$A$130,'[1]DOC 3'!$A$150,'[1]DOC 3'!$A$164,'[1]DOC 3'!$A$183,'[1]DOC 3'!$A$203,'[1]DOC 3'!$A$223,'[1]DOC 3'!$A$243,'[1]DOC 3'!$A$260,'[1]DOC 3'!$A$287,'[1]DOC 3'!$A$303,'[1]DOC 3'!$A$319,'[1]DOC 3'!$A$336,'[1]DOC 3'!$A$353</definedName>
    <definedName name="par4.10s">'[1]DOC 3'!$A$42,'[1]DOC 3'!$A$84</definedName>
    <definedName name="par4.11d">'[1]DOC 3'!$A$44,'[1]DOC 3'!$A$86,'[1]DOC 3'!$A$200,'[1]DOC 3'!$A$220,'[1]DOC 3'!$A$240</definedName>
    <definedName name="par4.14">'[1]DOC 3'!$A$38,'[1]DOC 3'!$A$82,'[1]DOC 3'!$A$198,'[1]DOC 3'!$A$218,'[1]DOC 3'!$A$238,'[1]DOC 3'!$A$258</definedName>
    <definedName name="par4.15">'[1]DOC 3'!$A$60,'[1]DOC 3'!$A$106,'[1]DOC 3'!$A$274</definedName>
    <definedName name="par4.16">'[1]DOC 3'!$A$61,'[1]DOC 3'!$A$107,'[1]DOC 3'!$A$275</definedName>
    <definedName name="par4.17">'[1]DOC 3'!$A$59,'[1]DOC 3'!$A$105,'[1]DOC 3'!$A$273,'[1]DOC 3'!$A$370</definedName>
    <definedName name="par4.18d">'[1]DOC 3'!$A$62,'[1]DOC 3'!$A$108</definedName>
    <definedName name="par4.8">'[1]DOC 3'!$A$37,'[1]DOC 3'!$A$81,'[1]DOC 3'!$A$197,'[1]DOC 3'!$A$217,'[1]DOC 3'!$A$237</definedName>
    <definedName name="par4.9">'[1]DOC 3'!$A$39,'[1]DOC 3'!$A$83,'[1]DOC 3'!$A$199,'[1]DOC 3'!$A$219,'[1]DOC 3'!$A$239,'[1]DOC 3'!$A$259</definedName>
    <definedName name="par5.1">'[1]DOC 3'!$A$17,'[1]DOC 3'!$A$129</definedName>
    <definedName name="par5.3">'[1]DOC 3'!$A$36,'[1]DOC 3'!$A$80,'[1]DOC 3'!$A$196,'[1]DOC 3'!$A$216,'[1]DOC 3'!$A$236,'[1]DOC 3'!$A$257</definedName>
    <definedName name="par5.4">'[1]DOC 3'!$A$146,'[1]DOC 3'!$A$163,'[1]DOC 3'!$A$284,'[1]DOC 3'!$A$300,'[1]DOC 3'!$A$348</definedName>
    <definedName name="par5.6">'[1]DOC 3'!$A$318,'[1]DOC 3'!$A$335</definedName>
    <definedName name="PAType" localSheetId="1">#REF!</definedName>
    <definedName name="PAType">#REF!</definedName>
    <definedName name="Performance2" localSheetId="1">#REF!</definedName>
    <definedName name="Performance2">#REF!</definedName>
    <definedName name="PerformanceType" localSheetId="1">#REF!</definedName>
    <definedName name="PerformanceType">#REF!</definedName>
    <definedName name="_xlnm.Print_Titles" localSheetId="0">'shtap ognut'!$5:$6</definedName>
    <definedName name="program">'[1]DOC 3'!$A$9,'[1]DOC 3'!$A$30,'[1]DOC 3'!$A$53,'[1]DOC 3'!$A$74,'[1]DOC 3'!$A$99,'[1]DOC 3'!$A$121,'[1]DOC 3'!$A$140,'[1]DOC 3'!$A$158,'[1]DOC 3'!$A$172,'[1]DOC 3'!$A$190,'[1]DOC 3'!$A$210,'[1]DOC 3'!$A$230,'[1]DOC 3'!$A$250,'[1]DOC 3'!$A$267,'[1]DOC 3'!$A$279,'[1]DOC 3'!$A$294,'[1]DOC 3'!$A$310,'[1]DOC 3'!$A$326,'[1]DOC 3'!$A$343,'[1]DOC 3'!$A$360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42" i="16" l="1"/>
  <c r="S42" i="16"/>
  <c r="Q42" i="16"/>
  <c r="F42" i="16"/>
  <c r="G42" i="16"/>
  <c r="E42" i="16"/>
  <c r="G36" i="16"/>
  <c r="F36" i="16"/>
  <c r="E36" i="16"/>
  <c r="D36" i="16"/>
  <c r="C36" i="16"/>
  <c r="G20" i="16"/>
  <c r="G19" i="16"/>
  <c r="F20" i="16"/>
  <c r="F19" i="16"/>
  <c r="AH19" i="12" l="1"/>
  <c r="AH18" i="12" s="1"/>
  <c r="AH17" i="12" s="1"/>
  <c r="AH15" i="12" s="1"/>
  <c r="AH14" i="12" s="1"/>
  <c r="AH13" i="12" s="1"/>
  <c r="AH12" i="12" s="1"/>
  <c r="Z19" i="12"/>
  <c r="Z18" i="12"/>
  <c r="Z17" i="12" s="1"/>
  <c r="Z15" i="12" s="1"/>
  <c r="Z14" i="12" s="1"/>
  <c r="Z13" i="12" s="1"/>
  <c r="Z12" i="12" s="1"/>
  <c r="X19" i="12"/>
  <c r="W19" i="12"/>
  <c r="V19" i="12"/>
  <c r="X18" i="12"/>
  <c r="W18" i="12" s="1"/>
  <c r="W16" i="12"/>
  <c r="V16" i="12"/>
  <c r="T19" i="12"/>
  <c r="S19" i="12" s="1"/>
  <c r="T18" i="12"/>
  <c r="S18" i="12" s="1"/>
  <c r="S16" i="12"/>
  <c r="R16" i="12"/>
  <c r="T23" i="12"/>
  <c r="J19" i="12"/>
  <c r="J18" i="12" s="1"/>
  <c r="J17" i="12" s="1"/>
  <c r="J15" i="12" s="1"/>
  <c r="J14" i="12" s="1"/>
  <c r="J13" i="12" s="1"/>
  <c r="J12" i="12" s="1"/>
  <c r="H19" i="12"/>
  <c r="T22" i="12"/>
  <c r="X17" i="12" l="1"/>
  <c r="V18" i="12"/>
  <c r="T17" i="12"/>
  <c r="R19" i="12"/>
  <c r="R18" i="12"/>
  <c r="V17" i="12" l="1"/>
  <c r="W17" i="12"/>
  <c r="X15" i="12"/>
  <c r="R17" i="12"/>
  <c r="S17" i="12"/>
  <c r="T15" i="12"/>
  <c r="W15" i="12" l="1"/>
  <c r="V15" i="12"/>
  <c r="X14" i="12"/>
  <c r="S15" i="12"/>
  <c r="R15" i="12"/>
  <c r="T14" i="12"/>
  <c r="V14" i="12" l="1"/>
  <c r="X13" i="12"/>
  <c r="W14" i="12"/>
  <c r="R14" i="12"/>
  <c r="S14" i="12"/>
  <c r="T13" i="12"/>
  <c r="X12" i="12" l="1"/>
  <c r="W13" i="12"/>
  <c r="V13" i="12"/>
  <c r="T12" i="12"/>
  <c r="R13" i="12"/>
  <c r="S13" i="12"/>
  <c r="W12" i="12" l="1"/>
  <c r="V12" i="12"/>
  <c r="S12" i="12"/>
  <c r="R12" i="12"/>
  <c r="F13" i="12" l="1"/>
  <c r="F12" i="12"/>
  <c r="D13" i="12"/>
  <c r="D12" i="12"/>
  <c r="P42" i="16" l="1"/>
  <c r="O42" i="16"/>
  <c r="N42" i="16"/>
  <c r="D42" i="16"/>
  <c r="C42" i="16"/>
  <c r="K41" i="16"/>
  <c r="M41" i="16"/>
  <c r="L40" i="16"/>
  <c r="J40" i="16"/>
  <c r="J42" i="16" s="1"/>
  <c r="I40" i="16"/>
  <c r="I42" i="16" s="1"/>
  <c r="H40" i="16"/>
  <c r="K40" i="16" s="1"/>
  <c r="K42" i="16" s="1"/>
  <c r="S39" i="16"/>
  <c r="M39" i="16"/>
  <c r="L39" i="16"/>
  <c r="R39" i="16" s="1"/>
  <c r="K39" i="16"/>
  <c r="Q39" i="16" s="1"/>
  <c r="Q38" i="16"/>
  <c r="M38" i="16"/>
  <c r="S38" i="16" s="1"/>
  <c r="L38" i="16"/>
  <c r="R38" i="16" s="1"/>
  <c r="K38" i="16"/>
  <c r="S37" i="16"/>
  <c r="M37" i="16"/>
  <c r="L37" i="16"/>
  <c r="R37" i="16" s="1"/>
  <c r="K37" i="16"/>
  <c r="Q37" i="16" s="1"/>
  <c r="Q36" i="16"/>
  <c r="M36" i="16"/>
  <c r="S36" i="16" s="1"/>
  <c r="L36" i="16"/>
  <c r="R36" i="16" s="1"/>
  <c r="K36" i="16"/>
  <c r="M40" i="16" l="1"/>
  <c r="M42" i="16" s="1"/>
  <c r="L41" i="16"/>
  <c r="L42" i="16" s="1"/>
  <c r="H42" i="16"/>
  <c r="AE20" i="12" l="1"/>
  <c r="AF20" i="12" s="1"/>
  <c r="AC20" i="12"/>
  <c r="AC19" i="12"/>
  <c r="AA19" i="12"/>
  <c r="AF19" i="12" s="1"/>
  <c r="AB19" i="12"/>
  <c r="Q19" i="12"/>
  <c r="Q18" i="12" s="1"/>
  <c r="Q17" i="12" s="1"/>
  <c r="Q15" i="12" s="1"/>
  <c r="Q14" i="12" s="1"/>
  <c r="Q13" i="12" s="1"/>
  <c r="Q12" i="12" s="1"/>
  <c r="P19" i="12"/>
  <c r="N19" i="12"/>
  <c r="M19" i="12" s="1"/>
  <c r="AB18" i="12"/>
  <c r="AA18" i="12"/>
  <c r="P18" i="12"/>
  <c r="P17" i="12" s="1"/>
  <c r="P15" i="12" s="1"/>
  <c r="P14" i="12" s="1"/>
  <c r="P13" i="12" s="1"/>
  <c r="P12" i="12" s="1"/>
  <c r="K18" i="12"/>
  <c r="K17" i="12" s="1"/>
  <c r="K15" i="12" s="1"/>
  <c r="H18" i="12"/>
  <c r="H17" i="12" s="1"/>
  <c r="H15" i="12" s="1"/>
  <c r="H14" i="12" s="1"/>
  <c r="H13" i="12" s="1"/>
  <c r="H12" i="12" s="1"/>
  <c r="M16" i="12"/>
  <c r="L16" i="12"/>
  <c r="Q10" i="12"/>
  <c r="P10" i="12"/>
  <c r="AD18" i="12" l="1"/>
  <c r="AD17" i="12" s="1"/>
  <c r="AF18" i="12"/>
  <c r="AF17" i="12" s="1"/>
  <c r="K16" i="12"/>
  <c r="K14" i="12"/>
  <c r="K13" i="12" s="1"/>
  <c r="K12" i="12" s="1"/>
  <c r="N18" i="12"/>
  <c r="AC18" i="12"/>
  <c r="AE18" i="12" s="1"/>
  <c r="AE17" i="12" s="1"/>
  <c r="AD19" i="12"/>
  <c r="AE19" i="12" s="1"/>
  <c r="L19" i="12"/>
  <c r="L18" i="12" l="1"/>
  <c r="M18" i="12"/>
  <c r="N17" i="12"/>
  <c r="AB17" i="12"/>
  <c r="AA17" i="12"/>
  <c r="AC17" i="12"/>
  <c r="AB15" i="12" l="1"/>
  <c r="AA15" i="12"/>
  <c r="AC15" i="12"/>
  <c r="M17" i="12"/>
  <c r="L17" i="12"/>
  <c r="N15" i="12"/>
  <c r="AF15" i="12" l="1"/>
  <c r="AF14" i="12" s="1"/>
  <c r="AF13" i="12" s="1"/>
  <c r="AF12" i="12" s="1"/>
  <c r="AD15" i="12"/>
  <c r="AD14" i="12" s="1"/>
  <c r="AD13" i="12" s="1"/>
  <c r="AD12" i="12" s="1"/>
  <c r="AC14" i="12"/>
  <c r="AB14" i="12"/>
  <c r="AA14" i="12"/>
  <c r="M15" i="12"/>
  <c r="N14" i="12"/>
  <c r="L15" i="12"/>
  <c r="AE15" i="12"/>
  <c r="AE14" i="12" s="1"/>
  <c r="AE13" i="12" s="1"/>
  <c r="AE12" i="12" s="1"/>
  <c r="AC13" i="12" l="1"/>
  <c r="AA13" i="12"/>
  <c r="AB13" i="12"/>
  <c r="M14" i="12"/>
  <c r="N13" i="12"/>
  <c r="L14" i="12"/>
  <c r="AA12" i="12" l="1"/>
  <c r="AB12" i="12"/>
  <c r="AC12" i="12"/>
  <c r="L13" i="12"/>
  <c r="M13" i="12"/>
  <c r="N12" i="12"/>
  <c r="L12" i="12" l="1"/>
  <c r="M12" i="12"/>
</calcChain>
</file>

<file path=xl/sharedStrings.xml><?xml version="1.0" encoding="utf-8"?>
<sst xmlns="http://schemas.openxmlformats.org/spreadsheetml/2006/main" count="175" uniqueCount="124">
  <si>
    <t>2024թ.</t>
  </si>
  <si>
    <t>2025թ.</t>
  </si>
  <si>
    <t>X</t>
  </si>
  <si>
    <t>2026թ.</t>
  </si>
  <si>
    <t>2022թ.</t>
  </si>
  <si>
    <t>2023թ.</t>
  </si>
  <si>
    <t>2026թ</t>
  </si>
  <si>
    <t>2025թ</t>
  </si>
  <si>
    <t>2024թ</t>
  </si>
  <si>
    <t>List 1</t>
  </si>
  <si>
    <t>List 2</t>
  </si>
  <si>
    <t>List 3</t>
  </si>
  <si>
    <t>Պարտադիր</t>
  </si>
  <si>
    <t>Գնային</t>
  </si>
  <si>
    <t>1. Գոյություն ունեցող միջոցառումը՝</t>
  </si>
  <si>
    <t>Հայեցողական (շարունակական)</t>
  </si>
  <si>
    <t>Ոչ գնային</t>
  </si>
  <si>
    <t>Հայեցողական (ոչ շարունակական)</t>
  </si>
  <si>
    <t>2. Միջոցառման հիմքում դրված ծախսային պարտավորության բնույթը՝</t>
  </si>
  <si>
    <t xml:space="preserve">3. Միջոցառման ծախսակազմման հիմքում դրված հիմնական ծախսային գործոնները՝ </t>
  </si>
  <si>
    <t xml:space="preserve">2022թ.- բազային տարի (փաստ) </t>
  </si>
  <si>
    <t>2023թ. (սպասողական)</t>
  </si>
  <si>
    <r>
      <t>4. Միջոցառման գծով ծախսային խնայողությունների առաջարկները՝</t>
    </r>
    <r>
      <rPr>
        <b/>
        <sz val="10"/>
        <color theme="1"/>
        <rFont val="GHEA Grapalat"/>
        <family val="3"/>
      </rPr>
      <t xml:space="preserve"> </t>
    </r>
    <r>
      <rPr>
        <b/>
        <vertAlign val="superscript"/>
        <sz val="10"/>
        <color theme="1"/>
        <rFont val="GHEA Grapalat"/>
        <family val="3"/>
      </rPr>
      <t>18</t>
    </r>
  </si>
  <si>
    <r>
      <t xml:space="preserve">4.1 Միջոցառման գծով ծախսային խնայողության վերաբերյալ առաջարկի բնույթը՝ </t>
    </r>
    <r>
      <rPr>
        <i/>
        <vertAlign val="superscript"/>
        <sz val="9"/>
        <color theme="1"/>
        <rFont val="GHEA Grapalat"/>
        <family val="3"/>
      </rPr>
      <t>19</t>
    </r>
  </si>
  <si>
    <r>
      <t xml:space="preserve">4.2 Նկարագրություն՝ </t>
    </r>
    <r>
      <rPr>
        <vertAlign val="superscript"/>
        <sz val="9"/>
        <color theme="1"/>
        <rFont val="GHEA Grapalat"/>
        <family val="3"/>
      </rPr>
      <t>20</t>
    </r>
  </si>
  <si>
    <t xml:space="preserve">5. Միջոցառման գծով ծախսերի ամփոփ հաշվարկը՝ </t>
  </si>
  <si>
    <r>
      <t>Ընդամենը փոփոխության չենթարկված ծախսեր (հազ. դրամ)</t>
    </r>
    <r>
      <rPr>
        <vertAlign val="superscript"/>
        <sz val="9"/>
        <color theme="1"/>
        <rFont val="GHEA Grapalat"/>
        <family val="3"/>
      </rPr>
      <t>16</t>
    </r>
  </si>
  <si>
    <r>
      <t>ԸՆԴԱՄԵՆԸ (հազ. դրամ)</t>
    </r>
    <r>
      <rPr>
        <vertAlign val="superscript"/>
        <sz val="9"/>
        <color theme="1"/>
        <rFont val="GHEA Grapalat"/>
        <family val="3"/>
      </rPr>
      <t>17</t>
    </r>
  </si>
  <si>
    <r>
      <t>Ձևաչափ N 2. Գոյություն ունեցող պարտավորությունների գծով ծախսակազմումների ամփոփ ձևաչափ</t>
    </r>
    <r>
      <rPr>
        <b/>
        <vertAlign val="superscript"/>
        <sz val="10"/>
        <color theme="1"/>
        <rFont val="GHEA Grapalat"/>
        <family val="3"/>
      </rPr>
      <t>1</t>
    </r>
  </si>
  <si>
    <t>x</t>
  </si>
  <si>
    <r>
      <t>Ընդամենը փոփոխության ենթարկված ծախսեր (հազ. դրամ)</t>
    </r>
    <r>
      <rPr>
        <vertAlign val="superscript"/>
        <sz val="9"/>
        <color theme="1"/>
        <rFont val="GHEA Grapalat"/>
        <family val="3"/>
      </rPr>
      <t>15</t>
    </r>
  </si>
  <si>
    <r>
      <t>Ծրագրի դասիչը</t>
    </r>
    <r>
      <rPr>
        <vertAlign val="superscript"/>
        <sz val="9"/>
        <color theme="1"/>
        <rFont val="GHEA Grapalat"/>
        <family val="3"/>
      </rPr>
      <t>2</t>
    </r>
    <r>
      <rPr>
        <sz val="9"/>
        <color theme="1"/>
        <rFont val="GHEA Grapalat"/>
        <family val="3"/>
      </rPr>
      <t>՝</t>
    </r>
  </si>
  <si>
    <r>
      <t>Ծրագրի անվանումը</t>
    </r>
    <r>
      <rPr>
        <vertAlign val="superscript"/>
        <sz val="9"/>
        <color theme="1"/>
        <rFont val="GHEA Grapalat"/>
        <family val="3"/>
      </rPr>
      <t>3</t>
    </r>
    <r>
      <rPr>
        <sz val="9"/>
        <color theme="1"/>
        <rFont val="GHEA Grapalat"/>
        <family val="3"/>
      </rPr>
      <t>՝</t>
    </r>
  </si>
  <si>
    <r>
      <t>Միջոցառման դասիչը</t>
    </r>
    <r>
      <rPr>
        <vertAlign val="superscript"/>
        <sz val="9"/>
        <color theme="1"/>
        <rFont val="GHEA Grapalat"/>
        <family val="3"/>
      </rPr>
      <t>4</t>
    </r>
    <r>
      <rPr>
        <sz val="9"/>
        <color theme="1"/>
        <rFont val="GHEA Grapalat"/>
        <family val="3"/>
      </rPr>
      <t>՝</t>
    </r>
  </si>
  <si>
    <r>
      <t>Միջոցառման անվանումը</t>
    </r>
    <r>
      <rPr>
        <vertAlign val="superscript"/>
        <sz val="9"/>
        <color theme="1"/>
        <rFont val="GHEA Grapalat"/>
        <family val="3"/>
      </rPr>
      <t>5</t>
    </r>
    <r>
      <rPr>
        <sz val="9"/>
        <color theme="1"/>
        <rFont val="GHEA Grapalat"/>
        <family val="3"/>
      </rPr>
      <t>՝</t>
    </r>
  </si>
  <si>
    <r>
      <t>Ծրագրի /միջոցառման սկիզբը</t>
    </r>
    <r>
      <rPr>
        <vertAlign val="superscript"/>
        <sz val="9"/>
        <color theme="1"/>
        <rFont val="GHEA Grapalat"/>
        <family val="3"/>
      </rPr>
      <t>6</t>
    </r>
  </si>
  <si>
    <r>
      <t>Ծրագրի /միջոցառման նախատեսվող ավարտը</t>
    </r>
    <r>
      <rPr>
        <vertAlign val="superscript"/>
        <sz val="9"/>
        <color theme="1"/>
        <rFont val="GHEA Grapalat"/>
        <family val="3"/>
      </rPr>
      <t>7</t>
    </r>
  </si>
  <si>
    <r>
      <t>Ծախսային պարտավորության բնույթը</t>
    </r>
    <r>
      <rPr>
        <vertAlign val="superscript"/>
        <sz val="9"/>
        <color theme="1"/>
        <rFont val="GHEA Grapalat"/>
        <family val="3"/>
      </rPr>
      <t>8</t>
    </r>
  </si>
  <si>
    <r>
      <t>Պարտադիր կամ հայեցողական  պարտավորությունների շրջանակը</t>
    </r>
    <r>
      <rPr>
        <vertAlign val="superscript"/>
        <sz val="9"/>
        <color theme="1"/>
        <rFont val="GHEA Grapalat"/>
        <family val="3"/>
      </rPr>
      <t>9</t>
    </r>
  </si>
  <si>
    <r>
      <t>Պարտադիր պարտավորության շրջանակներում գործադիր մարմնի հայեցողական իրավասությունների շրջանակները</t>
    </r>
    <r>
      <rPr>
        <vertAlign val="superscript"/>
        <sz val="9"/>
        <color theme="1"/>
        <rFont val="GHEA Grapalat"/>
        <family val="3"/>
      </rPr>
      <t>10</t>
    </r>
  </si>
  <si>
    <r>
      <t>Պարտադիր կամ հայեցողական պարտավորությունը սահմանող օրենսդրական հիմքերը</t>
    </r>
    <r>
      <rPr>
        <vertAlign val="superscript"/>
        <sz val="9"/>
        <color theme="1"/>
        <rFont val="GHEA Grapalat"/>
        <family val="3"/>
      </rPr>
      <t>11</t>
    </r>
  </si>
  <si>
    <r>
      <t xml:space="preserve">Ծախսային գործոնը </t>
    </r>
    <r>
      <rPr>
        <vertAlign val="superscript"/>
        <sz val="9"/>
        <color theme="1"/>
        <rFont val="GHEA Grapalat"/>
        <family val="3"/>
      </rPr>
      <t xml:space="preserve">12 </t>
    </r>
  </si>
  <si>
    <r>
      <t>Չափի միավորը</t>
    </r>
    <r>
      <rPr>
        <vertAlign val="superscript"/>
        <sz val="9"/>
        <color theme="1"/>
        <rFont val="GHEA Grapalat"/>
        <family val="3"/>
      </rPr>
      <t>13</t>
    </r>
  </si>
  <si>
    <r>
      <t>Գործոնի տեսակը</t>
    </r>
    <r>
      <rPr>
        <vertAlign val="superscript"/>
        <sz val="9"/>
        <color theme="1"/>
        <rFont val="GHEA Grapalat"/>
        <family val="3"/>
      </rPr>
      <t xml:space="preserve">14 </t>
    </r>
  </si>
  <si>
    <r>
      <t>Ստանդարտի (նորմատիվի) առկայությունը</t>
    </r>
    <r>
      <rPr>
        <vertAlign val="superscript"/>
        <sz val="9"/>
        <color theme="1"/>
        <rFont val="GHEA Grapalat"/>
        <family val="3"/>
      </rPr>
      <t>15</t>
    </r>
  </si>
  <si>
    <r>
      <t>Ծախսային գործոնի մակարդակը</t>
    </r>
    <r>
      <rPr>
        <vertAlign val="superscript"/>
        <sz val="9"/>
        <color theme="1"/>
        <rFont val="GHEA Grapalat"/>
        <family val="3"/>
      </rPr>
      <t xml:space="preserve">16 </t>
    </r>
  </si>
  <si>
    <r>
      <t>Հիմնավորումներ/ Պատճառներ</t>
    </r>
    <r>
      <rPr>
        <vertAlign val="superscript"/>
        <sz val="9"/>
        <color theme="1"/>
        <rFont val="GHEA Grapalat"/>
        <family val="3"/>
      </rPr>
      <t xml:space="preserve">17 </t>
    </r>
  </si>
  <si>
    <r>
      <t>Ծախսային տարրերը</t>
    </r>
    <r>
      <rPr>
        <vertAlign val="superscript"/>
        <sz val="9"/>
        <color theme="1"/>
        <rFont val="GHEA Grapalat"/>
        <family val="3"/>
      </rPr>
      <t>21</t>
    </r>
  </si>
  <si>
    <r>
      <t>Բազային (փաստացի) տարի</t>
    </r>
    <r>
      <rPr>
        <vertAlign val="superscript"/>
        <sz val="9"/>
        <color theme="1"/>
        <rFont val="GHEA Grapalat"/>
        <family val="3"/>
      </rPr>
      <t>25</t>
    </r>
  </si>
  <si>
    <r>
      <t>Ընթացիկ տարի (պլանային)</t>
    </r>
    <r>
      <rPr>
        <vertAlign val="superscript"/>
        <sz val="9"/>
        <color theme="1"/>
        <rFont val="GHEA Grapalat"/>
        <family val="3"/>
      </rPr>
      <t>26</t>
    </r>
  </si>
  <si>
    <r>
      <t>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27</t>
    </r>
    <r>
      <rPr>
        <sz val="9"/>
        <color theme="1"/>
        <rFont val="GHEA Grapalat"/>
        <family val="3"/>
      </rPr>
      <t xml:space="preserve"> (+/-)</t>
    </r>
  </si>
  <si>
    <r>
      <t>Ոչ 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28</t>
    </r>
    <r>
      <rPr>
        <sz val="9"/>
        <color theme="1"/>
        <rFont val="GHEA Grapalat"/>
        <family val="3"/>
      </rPr>
      <t xml:space="preserve"> (+/-)</t>
    </r>
  </si>
  <si>
    <r>
      <t>Միջոցառման գծով ճշգրտված բազային բյուջեն</t>
    </r>
    <r>
      <rPr>
        <vertAlign val="superscript"/>
        <sz val="9"/>
        <color theme="1"/>
        <rFont val="GHEA Grapalat"/>
        <family val="3"/>
      </rPr>
      <t>29</t>
    </r>
    <r>
      <rPr>
        <sz val="9"/>
        <color theme="1"/>
        <rFont val="GHEA Grapalat"/>
        <family val="3"/>
      </rPr>
      <t xml:space="preserve"> </t>
    </r>
  </si>
  <si>
    <r>
      <t>Ծախսային խնայողության գծով ամփոփ առաջարկը</t>
    </r>
    <r>
      <rPr>
        <vertAlign val="superscript"/>
        <sz val="9"/>
        <color theme="1"/>
        <rFont val="GHEA Grapalat"/>
        <family val="3"/>
      </rPr>
      <t>30</t>
    </r>
    <r>
      <rPr>
        <sz val="9"/>
        <color theme="1"/>
        <rFont val="GHEA Grapalat"/>
        <family val="3"/>
      </rPr>
      <t xml:space="preserve"> (-)</t>
    </r>
  </si>
  <si>
    <r>
      <t>Միջոցառման գծով ծախսերը</t>
    </r>
    <r>
      <rPr>
        <vertAlign val="superscript"/>
        <sz val="9"/>
        <color theme="1"/>
        <rFont val="GHEA Grapalat"/>
        <family val="3"/>
      </rPr>
      <t>31</t>
    </r>
    <r>
      <rPr>
        <sz val="9"/>
        <color theme="1"/>
        <rFont val="GHEA Grapalat"/>
        <family val="3"/>
      </rPr>
      <t xml:space="preserve"> </t>
    </r>
  </si>
  <si>
    <t>շահառու</t>
  </si>
  <si>
    <t>մարդ</t>
  </si>
  <si>
    <t>Ոչ</t>
  </si>
  <si>
    <t>Հայտատու -ՀՀ աշխատանքի և սոցիալական հարցերի նախարարություն</t>
  </si>
  <si>
    <t>*ՀԱՇՎԱՐԿ</t>
  </si>
  <si>
    <t>Բաժին, խումբ, դաս 10.02.01</t>
  </si>
  <si>
    <t xml:space="preserve">ՀՀ աշխատանքի և սոցիալական հարցերի նախարարության միջոցով իրականացվող մրցութային կարգով ընտրված կազմակերպությունների   ծախսերի </t>
  </si>
  <si>
    <t>ՑՈՒՑԱՆԻՇՆԵՐԸ</t>
  </si>
  <si>
    <t>Չափի միավորը</t>
  </si>
  <si>
    <t>2021 թ. փաստացի կատարողական (պետական բյուջե)</t>
  </si>
  <si>
    <t>2021 թ. փաստացի կատարողական (այլ աղբյուրներ)</t>
  </si>
  <si>
    <t>2022 թ. փաստացի կատարողական (պետական բյուջե)</t>
  </si>
  <si>
    <t>2022 թ. փաստացի կատարողական (այլ աղբյուրներ)</t>
  </si>
  <si>
    <t>2023 թ. հաստատված պետական  բյուջե</t>
  </si>
  <si>
    <t>2023 թ. հաստատված (այլ աղբյուրներ)</t>
  </si>
  <si>
    <t>2024-2025 թթ ՄԺԾԾ հաստատված</t>
  </si>
  <si>
    <t>փոփոխություններ բազային բյուջեում</t>
  </si>
  <si>
    <t>2024թ. ՄԺԾԾ ծրագրվող տարվա բազային բյուջե***</t>
  </si>
  <si>
    <t>2024-ՄԺԾԾ ՀԱՅՏ (այլ աղբյուրներից)</t>
  </si>
  <si>
    <t>2025-ՄԺԾԾ ՀԱՅՏ ծրագրվող տարվա բազային բյուջե***</t>
  </si>
  <si>
    <t>2025-ՄԺԾԾ ՀԱՅՏ (այլ աղբյուրներից)</t>
  </si>
  <si>
    <t>2026-ՄԺԾԾ ՀԱՅՏ ծրագրվող տարվա բազային բյուջե***</t>
  </si>
  <si>
    <t>2026-ՄԺԾԾ ՀԱՅՏ (այլ աղբյուրներից)</t>
  </si>
  <si>
    <t>2024թ. բյուջետային հայտ ծրագրվող տարվա բազային բյուջե***</t>
  </si>
  <si>
    <t>2024- բյուջետային ՀԱՅՏ (այլ աղբյուրներից)</t>
  </si>
  <si>
    <t>Ամփոփ</t>
  </si>
  <si>
    <t>1 կիսամյակ</t>
  </si>
  <si>
    <t>2 կիսամյակ</t>
  </si>
  <si>
    <t>տարեկան</t>
  </si>
  <si>
    <t>1-ին եռամսյակ</t>
  </si>
  <si>
    <t>2-րդ եռամսյակ</t>
  </si>
  <si>
    <t>1-ին կիսամյակ</t>
  </si>
  <si>
    <t>3-րդ եռամսյակ</t>
  </si>
  <si>
    <t>9-ամիս</t>
  </si>
  <si>
    <t>4-րդ եռամսյակ</t>
  </si>
  <si>
    <t>Համար</t>
  </si>
  <si>
    <t>Հոդվածի անվանում</t>
  </si>
  <si>
    <t>Հիմնարկների թիվը</t>
  </si>
  <si>
    <t>միավոր</t>
  </si>
  <si>
    <t xml:space="preserve"> Շահառուների միջին տարեկան թիվը**</t>
  </si>
  <si>
    <t>Աշխ. միջ. տար.թվաք, նույն թվում</t>
  </si>
  <si>
    <t xml:space="preserve"> 1. Վարչական  և այլ անձնակազմ (հաստիքային)</t>
  </si>
  <si>
    <t>ԸՆԴԱՄԵՆԸ ԾԱԽՍԵՐ</t>
  </si>
  <si>
    <t>հազ.դր.</t>
  </si>
  <si>
    <t>ԸՆԹԱՑԻԿ ԾԱԽՍԵՐ</t>
  </si>
  <si>
    <t>ԱՇԽԱՏԱՆՔԻ ՎԱՐՁԱՏՐՈՒԹՅՈՒՆ</t>
  </si>
  <si>
    <t>Դրամով վճարվող աշխատավարձեր և հավելավճարներ</t>
  </si>
  <si>
    <t xml:space="preserve">մեկ աշխատողի միջին ամսական աշխատավարձը </t>
  </si>
  <si>
    <t xml:space="preserve"> Աշխատողների աշխատավարձեր և հավելավճարներ, ներառյալ եկամտային հարկը</t>
  </si>
  <si>
    <t>պայմանագրային, այդ թվում</t>
  </si>
  <si>
    <t>նվազագույն ամսական աշխատավարձի չափով  ստացողների  մասով</t>
  </si>
  <si>
    <t>Ծանոթություն</t>
  </si>
  <si>
    <r>
      <t xml:space="preserve"> * </t>
    </r>
    <r>
      <rPr>
        <b/>
        <sz val="12"/>
        <rFont val="GHEA Grapalat"/>
        <family val="3"/>
      </rPr>
      <t>Սույն հաշվարկը կատարվում է յուրաքանչյուր ՊՈԱԿ-ի համար առանձին (որը ամփոփվում է նաև ծրագրի տեսքով) և լրացվում է հաշվարկի միայն իրեն վերաբերող ցուցանիշների մասով</t>
    </r>
    <r>
      <rPr>
        <sz val="12"/>
        <rFont val="GHEA Grapalat"/>
        <family val="3"/>
      </rPr>
      <t xml:space="preserve">: Յուրաքանչյուր ՊՈԱԿ-ի հաշվարկը ձևավորվում է առանձին տնտեսագիտական դասակարգման հոդվածների գծով </t>
    </r>
    <r>
      <rPr>
        <b/>
        <sz val="12"/>
        <rFont val="GHEA Grapalat"/>
        <family val="3"/>
      </rPr>
      <t>էլեկտրոնային հաշվարկներից` վերջինիս ամփոփ թվի հետ կապի միջոցով:</t>
    </r>
    <r>
      <rPr>
        <sz val="12"/>
        <rFont val="GHEA Grapalat"/>
        <family val="3"/>
      </rPr>
      <t xml:space="preserve"> </t>
    </r>
    <r>
      <rPr>
        <b/>
        <sz val="12"/>
        <rFont val="GHEA Grapalat"/>
        <family val="3"/>
      </rPr>
      <t xml:space="preserve">Էլեկտրոնային հաշվարկի ամփոփ թիվը ստացվում է .                                                                                                                                               </t>
    </r>
    <r>
      <rPr>
        <sz val="12"/>
        <rFont val="GHEA Grapalat"/>
        <family val="3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rFont val="GHEA Grapalat"/>
        <family val="3"/>
      </rPr>
      <t xml:space="preserve"> </t>
    </r>
    <r>
      <rPr>
        <b/>
        <sz val="12"/>
        <color indexed="10"/>
        <rFont val="GHEA Grapalat"/>
        <family val="3"/>
      </rPr>
      <t/>
    </r>
  </si>
  <si>
    <r>
      <rPr>
        <b/>
        <sz val="12"/>
        <color indexed="8"/>
        <rFont val="GHEA Grapalat"/>
        <family val="3"/>
      </rPr>
      <t xml:space="preserve"> աշխատավարձի գծով էլեկտրոնային հաշվարկից (կիսամյակային և տարեկան կտրվածքով)</t>
    </r>
    <r>
      <rPr>
        <sz val="12"/>
        <color indexed="8"/>
        <rFont val="GHEA Grapalat"/>
        <family val="3"/>
      </rPr>
      <t xml:space="preserve">, որը ներառում է հաստիքային (վարչական, մասնագիտական և սպասարկող անձնակազմ), պայմանագրային ցուցակներ և տեղեկատվություն վերապատրաստվողների գծով` թվաքանակի և գումարի մասով: Վերջինիս գծով անհրաժեշտ է նաև լրացուցիչ ներկայացնել նրանում նշված հաստիքների թվաքանակի և ամսական աշխատավարձի չափի որոշման իրավական հիմքերը, </t>
    </r>
  </si>
  <si>
    <r>
      <rPr>
        <b/>
        <sz val="12"/>
        <color indexed="8"/>
        <rFont val="GHEA Grapalat"/>
        <family val="3"/>
      </rPr>
      <t>մնացած յուրաքանչյուր տնտեսագիտական դասակարգման հոդվածների գծով առանձին Էլեկտրոնային հաշվարկներից:</t>
    </r>
    <r>
      <rPr>
        <sz val="12"/>
        <color indexed="8"/>
        <rFont val="GHEA Grapalat"/>
        <family val="3"/>
      </rPr>
      <t xml:space="preserve"> Ձեռք բերվող ապրանքների, ծառայությունների և աշխատանքների գծով կից լրացուցիչ ներկայացվում է նաև համապատասխան հիմավորումներ փոխկապակցված շահառուների թվի կամ համապատասխան հիմնավորման դեպքում նաև այլ ելակետային ցուցանիշների հետ, ինչպես նաև ծառայությունների ձեռք բերման հետ կապված առկա պայմանագրեր և այլ իրավական հիմքեր,  </t>
    </r>
  </si>
  <si>
    <r>
      <t>**</t>
    </r>
    <r>
      <rPr>
        <b/>
        <sz val="12"/>
        <color indexed="8"/>
        <rFont val="GHEA Grapalat"/>
        <family val="3"/>
      </rPr>
      <t>Շահառուների միջին տարեկան թիվը</t>
    </r>
    <r>
      <rPr>
        <sz val="12"/>
        <color indexed="8"/>
        <rFont val="GHEA Grapalat"/>
        <family val="3"/>
      </rPr>
      <t xml:space="preserve"> յուրաքանչյուր ՊՈԱԿ-ի համար որոշվում է յուրաքանչյուր տարվա հունվարի 1-ի դրությամբ ցուցակային թվին գումարած առնվազն նախորդ երկու տարվա ընթացքում փաստացի մուտք գործածների թիվը` մարդ/ ամիս (օր) հաշվարկով, և հանած դուրս եկածների թիվը (այդ թվում ժամանակավորապես բացակայողների)` մարդ/ամիս (օր) հաշվարկով:</t>
    </r>
  </si>
  <si>
    <r>
      <t>***</t>
    </r>
    <r>
      <rPr>
        <b/>
        <sz val="12"/>
        <color indexed="8"/>
        <rFont val="GHEA Grapalat"/>
        <family val="3"/>
      </rPr>
      <t xml:space="preserve">Բազային բյուջեն </t>
    </r>
    <r>
      <rPr>
        <sz val="12"/>
        <color indexed="8"/>
        <rFont val="GHEA Grapalat"/>
        <family val="3"/>
      </rPr>
      <t>իրենից ներկայացնում է բազային ճշտումների ենթարկված ընթացիկ տարվա բյուջեն: Բազային ճշտումներ են համարվում` ֆինանսավորման աղբյուրների, աշխատավարձի չափի, ապրանքների (աշխատանքների, ծառայությունների) գների փոփոխությունները, ընթացիկ տարում մեկնարկած ծրագրերի գծով ծախսերի ըստ տարիների բաշխման, նպատակային ծրագրերի փոփոխությունները և այլն:</t>
    </r>
  </si>
  <si>
    <t xml:space="preserve">«Սոցիալական աջակցության մասին» ՀՀ օրենք, հոդված 13, 
ՀՀ կառավարության 2022 թվականի նոյեմբերի 10-ի N 1744-Ն որոշում:
</t>
  </si>
  <si>
    <t>ոչ գնային գործոն</t>
  </si>
  <si>
    <t>հազ.դրամ</t>
  </si>
  <si>
    <t xml:space="preserve">Շահառուների թվի պակասեցումից անկախ Ֆինանսական չափաքանակի ավելացումը կապված է նոր չափորոշիչներով հաստիքների ավելացմամբ պայմանավորված  նոր չափորոշիչներով սահմանված  երկու սենյակի առանձնացմամբ՝ որպես մեկուսարան և մանիպուլացիոն սենյակ, </t>
  </si>
  <si>
    <t>Սոցիալական շտապ օգնություն</t>
  </si>
  <si>
    <t>Այլ ընթացիկ դրամաշնորհ</t>
  </si>
  <si>
    <t>Անապահով սոցիալական խմբերին աջակցություն</t>
  </si>
  <si>
    <t>արագ արձագանք սոցիալապես անապահով ընտանիքներին</t>
  </si>
  <si>
    <t>սոցիալապես անապահով ընտանիքներին բնաիրային օգնության տրամադրում</t>
  </si>
  <si>
    <t>«Սոցիալական աջակցության մասին» օրենք, ՀՀ ԱՍՀ նախարարի 05.06.2019 թ. N 71-Ա/1 հրաման</t>
  </si>
  <si>
    <t>աշխատավարձ</t>
  </si>
  <si>
    <t>սոցիալական շտապօգնության համակարգի ներդրում, անհրաժեշտ գործիքակազմի ապահովում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</si>
</sst>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_);\(#,##0.0\)"/>
  </numFmts>
  <fonts count="31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9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sz val="8"/>
      <color theme="1"/>
      <name val="GHEA Grapalat"/>
      <family val="3"/>
    </font>
    <font>
      <b/>
      <sz val="10"/>
      <color theme="1"/>
      <name val="GHEA Grapalat"/>
      <family val="3"/>
    </font>
    <font>
      <b/>
      <i/>
      <sz val="10"/>
      <color theme="1"/>
      <name val="GHEA Grapalat"/>
      <family val="3"/>
    </font>
    <font>
      <b/>
      <sz val="9"/>
      <color theme="1"/>
      <name val="GHEA Grapalat"/>
      <family val="3"/>
    </font>
    <font>
      <sz val="10"/>
      <color theme="1"/>
      <name val="GHEA Grapalat"/>
      <family val="3"/>
    </font>
    <font>
      <sz val="11"/>
      <color rgb="FF000000"/>
      <name val="Calibri"/>
      <family val="2"/>
    </font>
    <font>
      <b/>
      <vertAlign val="superscript"/>
      <sz val="10"/>
      <color theme="1"/>
      <name val="GHEA Grapalat"/>
      <family val="3"/>
    </font>
    <font>
      <sz val="11"/>
      <color theme="1"/>
      <name val="GHEA Grapalat"/>
      <family val="3"/>
    </font>
    <font>
      <i/>
      <vertAlign val="superscript"/>
      <sz val="9"/>
      <color theme="1"/>
      <name val="GHEA Grapalat"/>
      <family val="3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GHEA Grapalat"/>
      <family val="3"/>
    </font>
    <font>
      <sz val="8"/>
      <color rgb="FFFF0000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8"/>
      <name val="GHEA Grapalat"/>
      <family val="3"/>
    </font>
    <font>
      <b/>
      <sz val="8"/>
      <color theme="1"/>
      <name val="GHEA Grapalat"/>
      <family val="3"/>
    </font>
    <font>
      <sz val="8"/>
      <color indexed="8"/>
      <name val="GHEA Grapalat"/>
      <family val="3"/>
    </font>
    <font>
      <b/>
      <sz val="12"/>
      <name val="GHEA Grapalat"/>
      <family val="3"/>
    </font>
    <font>
      <sz val="12"/>
      <name val="GHEA Grapalat"/>
      <family val="3"/>
    </font>
    <font>
      <sz val="12"/>
      <color rgb="FFFF0000"/>
      <name val="GHEA Grapalat"/>
      <family val="3"/>
    </font>
    <font>
      <b/>
      <sz val="12"/>
      <color indexed="10"/>
      <name val="GHEA Grapalat"/>
      <family val="3"/>
    </font>
    <font>
      <sz val="10"/>
      <color rgb="FFFF000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12"/>
      <color theme="1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4" fillId="0" borderId="0"/>
    <xf numFmtId="0" fontId="15" fillId="0" borderId="0"/>
  </cellStyleXfs>
  <cellXfs count="129">
    <xf numFmtId="0" fontId="0" fillId="0" borderId="0" xfId="0"/>
    <xf numFmtId="0" fontId="8" fillId="5" borderId="1" xfId="1" applyFont="1" applyFill="1" applyBorder="1" applyAlignment="1">
      <alignment horizontal="left" vertical="center"/>
    </xf>
    <xf numFmtId="0" fontId="2" fillId="5" borderId="1" xfId="1" applyFont="1" applyFill="1" applyBorder="1"/>
    <xf numFmtId="164" fontId="16" fillId="0" borderId="0" xfId="2" applyNumberFormat="1" applyFont="1" applyAlignment="1">
      <alignment horizontal="center"/>
    </xf>
    <xf numFmtId="164" fontId="16" fillId="0" borderId="0" xfId="2" applyNumberFormat="1" applyFont="1" applyFill="1" applyAlignment="1">
      <alignment horizontal="center"/>
    </xf>
    <xf numFmtId="164" fontId="17" fillId="0" borderId="0" xfId="2" applyNumberFormat="1" applyFont="1" applyBorder="1"/>
    <xf numFmtId="164" fontId="16" fillId="0" borderId="0" xfId="2" applyNumberFormat="1" applyFont="1" applyBorder="1"/>
    <xf numFmtId="164" fontId="16" fillId="0" borderId="1" xfId="2" applyNumberFormat="1" applyFont="1" applyBorder="1" applyAlignment="1">
      <alignment wrapText="1"/>
    </xf>
    <xf numFmtId="0" fontId="19" fillId="0" borderId="0" xfId="2" applyFont="1" applyAlignment="1">
      <alignment horizontal="center" wrapText="1"/>
    </xf>
    <xf numFmtId="164" fontId="16" fillId="0" borderId="0" xfId="2" applyNumberFormat="1" applyFont="1" applyBorder="1" applyAlignment="1">
      <alignment wrapText="1"/>
    </xf>
    <xf numFmtId="0" fontId="19" fillId="0" borderId="0" xfId="2" applyFont="1" applyAlignment="1">
      <alignment horizontal="left" vertical="top" wrapText="1"/>
    </xf>
    <xf numFmtId="164" fontId="16" fillId="0" borderId="0" xfId="2" applyNumberFormat="1" applyFont="1" applyBorder="1" applyAlignment="1">
      <alignment horizontal="left" wrapText="1"/>
    </xf>
    <xf numFmtId="164" fontId="16" fillId="0" borderId="0" xfId="2" applyNumberFormat="1" applyFont="1" applyFill="1" applyBorder="1"/>
    <xf numFmtId="164" fontId="20" fillId="0" borderId="0" xfId="2" applyNumberFormat="1" applyFont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wrapText="1"/>
    </xf>
    <xf numFmtId="164" fontId="5" fillId="0" borderId="1" xfId="2" applyNumberFormat="1" applyFont="1" applyFill="1" applyBorder="1" applyAlignment="1">
      <alignment horizontal="center" wrapText="1"/>
    </xf>
    <xf numFmtId="0" fontId="19" fillId="0" borderId="1" xfId="0" applyFont="1" applyFill="1" applyBorder="1" applyAlignment="1">
      <alignment vertical="top" wrapText="1"/>
    </xf>
    <xf numFmtId="164" fontId="16" fillId="0" borderId="18" xfId="2" applyNumberFormat="1" applyFont="1" applyBorder="1" applyAlignment="1">
      <alignment horizontal="center" wrapText="1"/>
    </xf>
    <xf numFmtId="164" fontId="16" fillId="0" borderId="1" xfId="2" applyNumberFormat="1" applyFont="1" applyFill="1" applyBorder="1" applyAlignment="1">
      <alignment wrapText="1"/>
    </xf>
    <xf numFmtId="164" fontId="17" fillId="0" borderId="1" xfId="2" applyNumberFormat="1" applyFont="1" applyBorder="1"/>
    <xf numFmtId="164" fontId="16" fillId="0" borderId="1" xfId="2" applyNumberFormat="1" applyFont="1" applyBorder="1"/>
    <xf numFmtId="164" fontId="16" fillId="0" borderId="1" xfId="2" applyNumberFormat="1" applyFont="1" applyBorder="1" applyAlignment="1">
      <alignment horizontal="center" wrapText="1"/>
    </xf>
    <xf numFmtId="164" fontId="17" fillId="0" borderId="1" xfId="2" applyNumberFormat="1" applyFont="1" applyFill="1" applyBorder="1" applyAlignment="1">
      <alignment wrapText="1"/>
    </xf>
    <xf numFmtId="164" fontId="20" fillId="7" borderId="1" xfId="2" applyNumberFormat="1" applyFont="1" applyFill="1" applyBorder="1" applyAlignment="1">
      <alignment horizontal="center" wrapText="1"/>
    </xf>
    <xf numFmtId="164" fontId="5" fillId="0" borderId="1" xfId="2" applyNumberFormat="1" applyFont="1" applyFill="1" applyBorder="1" applyAlignment="1">
      <alignment wrapText="1"/>
    </xf>
    <xf numFmtId="164" fontId="21" fillId="0" borderId="1" xfId="2" applyNumberFormat="1" applyFont="1" applyBorder="1" applyAlignment="1">
      <alignment horizontal="center" wrapText="1"/>
    </xf>
    <xf numFmtId="164" fontId="5" fillId="0" borderId="1" xfId="2" applyNumberFormat="1" applyFont="1" applyBorder="1" applyAlignment="1">
      <alignment horizontal="center" wrapText="1"/>
    </xf>
    <xf numFmtId="164" fontId="21" fillId="0" borderId="1" xfId="2" applyNumberFormat="1" applyFont="1" applyFill="1" applyBorder="1" applyAlignment="1">
      <alignment horizontal="center" wrapText="1"/>
    </xf>
    <xf numFmtId="164" fontId="22" fillId="0" borderId="1" xfId="2" applyNumberFormat="1" applyFont="1" applyFill="1" applyBorder="1" applyAlignment="1">
      <alignment wrapText="1"/>
    </xf>
    <xf numFmtId="2" fontId="16" fillId="0" borderId="1" xfId="2" applyNumberFormat="1" applyFont="1" applyFill="1" applyBorder="1" applyAlignment="1">
      <alignment wrapText="1"/>
    </xf>
    <xf numFmtId="164" fontId="22" fillId="0" borderId="1" xfId="2" applyNumberFormat="1" applyFont="1" applyFill="1" applyBorder="1" applyAlignment="1">
      <alignment horizontal="center" wrapText="1"/>
    </xf>
    <xf numFmtId="1" fontId="16" fillId="0" borderId="1" xfId="2" applyNumberFormat="1" applyFont="1" applyFill="1" applyBorder="1" applyAlignment="1">
      <alignment wrapText="1"/>
    </xf>
    <xf numFmtId="164" fontId="20" fillId="9" borderId="1" xfId="2" applyNumberFormat="1" applyFont="1" applyFill="1" applyBorder="1" applyAlignment="1">
      <alignment horizontal="center" wrapText="1"/>
    </xf>
    <xf numFmtId="2" fontId="5" fillId="0" borderId="1" xfId="2" applyNumberFormat="1" applyFont="1" applyFill="1" applyBorder="1" applyAlignment="1">
      <alignment wrapText="1"/>
    </xf>
    <xf numFmtId="2" fontId="17" fillId="0" borderId="1" xfId="2" applyNumberFormat="1" applyFont="1" applyFill="1" applyBorder="1" applyAlignment="1">
      <alignment wrapText="1"/>
    </xf>
    <xf numFmtId="164" fontId="16" fillId="0" borderId="19" xfId="2" applyNumberFormat="1" applyFont="1" applyBorder="1"/>
    <xf numFmtId="164" fontId="16" fillId="0" borderId="20" xfId="2" applyNumberFormat="1" applyFont="1" applyBorder="1"/>
    <xf numFmtId="164" fontId="16" fillId="0" borderId="20" xfId="2" applyNumberFormat="1" applyFont="1" applyFill="1" applyBorder="1"/>
    <xf numFmtId="164" fontId="5" fillId="0" borderId="20" xfId="2" applyNumberFormat="1" applyFont="1" applyFill="1" applyBorder="1"/>
    <xf numFmtId="164" fontId="17" fillId="0" borderId="20" xfId="2" applyNumberFormat="1" applyFont="1" applyFill="1" applyBorder="1"/>
    <xf numFmtId="164" fontId="16" fillId="0" borderId="20" xfId="2" applyNumberFormat="1" applyFont="1" applyFill="1" applyBorder="1" applyAlignment="1">
      <alignment wrapText="1"/>
    </xf>
    <xf numFmtId="0" fontId="23" fillId="0" borderId="0" xfId="2" applyFont="1" applyBorder="1" applyAlignment="1">
      <alignment vertical="top" wrapText="1"/>
    </xf>
    <xf numFmtId="164" fontId="24" fillId="0" borderId="0" xfId="2" applyNumberFormat="1" applyFont="1" applyBorder="1"/>
    <xf numFmtId="0" fontId="24" fillId="0" borderId="0" xfId="2" applyFont="1" applyFill="1" applyBorder="1" applyAlignment="1">
      <alignment vertical="top"/>
    </xf>
    <xf numFmtId="0" fontId="25" fillId="0" borderId="0" xfId="2" applyFont="1" applyFill="1" applyBorder="1" applyAlignment="1">
      <alignment vertical="top"/>
    </xf>
    <xf numFmtId="0" fontId="19" fillId="0" borderId="0" xfId="2" applyFont="1" applyAlignment="1">
      <alignment wrapText="1"/>
    </xf>
    <xf numFmtId="0" fontId="27" fillId="0" borderId="0" xfId="2" applyFont="1" applyAlignment="1">
      <alignment wrapText="1"/>
    </xf>
    <xf numFmtId="0" fontId="9" fillId="0" borderId="0" xfId="2" applyFont="1" applyAlignment="1">
      <alignment wrapText="1"/>
    </xf>
    <xf numFmtId="164" fontId="16" fillId="0" borderId="0" xfId="2" applyNumberFormat="1" applyFont="1" applyFill="1"/>
    <xf numFmtId="164" fontId="16" fillId="0" borderId="0" xfId="2" applyNumberFormat="1" applyFont="1"/>
    <xf numFmtId="0" fontId="6" fillId="0" borderId="0" xfId="1" applyFont="1" applyAlignment="1">
      <alignment vertical="center"/>
    </xf>
    <xf numFmtId="0" fontId="14" fillId="0" borderId="0" xfId="1"/>
    <xf numFmtId="0" fontId="14" fillId="3" borderId="0" xfId="1" applyFill="1"/>
    <xf numFmtId="0" fontId="6" fillId="0" borderId="0" xfId="1" applyFont="1" applyAlignment="1">
      <alignment horizontal="left" vertical="center"/>
    </xf>
    <xf numFmtId="0" fontId="6" fillId="0" borderId="0" xfId="1" applyFont="1"/>
    <xf numFmtId="0" fontId="9" fillId="0" borderId="0" xfId="1" applyFont="1"/>
    <xf numFmtId="0" fontId="12" fillId="0" borderId="0" xfId="1" applyFont="1"/>
    <xf numFmtId="0" fontId="1" fillId="0" borderId="0" xfId="1" applyFont="1" applyAlignment="1">
      <alignment horizontal="left" vertical="center"/>
    </xf>
    <xf numFmtId="0" fontId="2" fillId="3" borderId="1" xfId="1" applyFont="1" applyFill="1" applyBorder="1" applyAlignment="1">
      <alignment vertical="center" wrapText="1"/>
    </xf>
    <xf numFmtId="0" fontId="2" fillId="3" borderId="1" xfId="1" applyFont="1" applyFill="1" applyBorder="1" applyAlignment="1">
      <alignment vertical="top" wrapText="1"/>
    </xf>
    <xf numFmtId="0" fontId="2" fillId="3" borderId="1" xfId="1" applyFont="1" applyFill="1" applyBorder="1" applyAlignment="1">
      <alignment horizontal="left" vertical="top" wrapText="1"/>
    </xf>
    <xf numFmtId="0" fontId="2" fillId="5" borderId="1" xfId="1" applyFont="1" applyFill="1" applyBorder="1" applyAlignment="1">
      <alignment horizontal="left" vertical="top" wrapText="1"/>
    </xf>
    <xf numFmtId="0" fontId="1" fillId="0" borderId="0" xfId="1" applyFont="1" applyAlignment="1">
      <alignment horizontal="left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7" fillId="0" borderId="3" xfId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3" xfId="1" applyFont="1" applyBorder="1" applyAlignment="1">
      <alignment horizontal="left" vertical="center"/>
    </xf>
    <xf numFmtId="0" fontId="7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vertical="center"/>
    </xf>
    <xf numFmtId="0" fontId="2" fillId="0" borderId="0" xfId="1" applyFont="1" applyBorder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0" fontId="2" fillId="6" borderId="1" xfId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vertical="center" wrapText="1"/>
    </xf>
    <xf numFmtId="165" fontId="2" fillId="5" borderId="1" xfId="1" applyNumberFormat="1" applyFont="1" applyFill="1" applyBorder="1" applyAlignment="1">
      <alignment vertical="center" wrapText="1"/>
    </xf>
    <xf numFmtId="165" fontId="8" fillId="5" borderId="1" xfId="1" applyNumberFormat="1" applyFont="1" applyFill="1" applyBorder="1" applyAlignment="1">
      <alignment vertical="center" wrapText="1"/>
    </xf>
    <xf numFmtId="165" fontId="2" fillId="4" borderId="1" xfId="1" applyNumberFormat="1" applyFont="1" applyFill="1" applyBorder="1" applyAlignment="1">
      <alignment horizontal="center" vertical="center" wrapText="1"/>
    </xf>
    <xf numFmtId="165" fontId="2" fillId="6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164" fontId="20" fillId="0" borderId="8" xfId="2" applyNumberFormat="1" applyFont="1" applyBorder="1" applyAlignment="1">
      <alignment horizontal="center" wrapText="1"/>
    </xf>
    <xf numFmtId="164" fontId="20" fillId="0" borderId="17" xfId="2" applyNumberFormat="1" applyFont="1" applyBorder="1" applyAlignment="1">
      <alignment horizontal="center" wrapText="1"/>
    </xf>
    <xf numFmtId="164" fontId="16" fillId="7" borderId="9" xfId="2" applyNumberFormat="1" applyFont="1" applyFill="1" applyBorder="1" applyAlignment="1">
      <alignment horizontal="center" vertical="center" wrapText="1"/>
    </xf>
    <xf numFmtId="164" fontId="16" fillId="7" borderId="2" xfId="2" applyNumberFormat="1" applyFont="1" applyFill="1" applyBorder="1" applyAlignment="1">
      <alignment horizontal="center" vertical="center" wrapText="1"/>
    </xf>
    <xf numFmtId="164" fontId="19" fillId="0" borderId="10" xfId="0" applyNumberFormat="1" applyFont="1" applyFill="1" applyBorder="1" applyAlignment="1">
      <alignment horizontal="left" vertical="top" wrapText="1"/>
    </xf>
    <xf numFmtId="0" fontId="19" fillId="0" borderId="1" xfId="0" applyFont="1" applyBorder="1" applyAlignment="1">
      <alignment vertical="top" wrapText="1"/>
    </xf>
    <xf numFmtId="164" fontId="5" fillId="0" borderId="11" xfId="2" applyNumberFormat="1" applyFont="1" applyFill="1" applyBorder="1" applyAlignment="1">
      <alignment horizontal="center" vertical="center" wrapText="1"/>
    </xf>
    <xf numFmtId="164" fontId="5" fillId="0" borderId="12" xfId="2" applyNumberFormat="1" applyFont="1" applyFill="1" applyBorder="1" applyAlignment="1">
      <alignment horizontal="center" vertical="center" wrapText="1"/>
    </xf>
    <xf numFmtId="164" fontId="5" fillId="0" borderId="13" xfId="2" applyNumberFormat="1" applyFont="1" applyFill="1" applyBorder="1" applyAlignment="1">
      <alignment horizontal="center" vertical="center" wrapText="1"/>
    </xf>
    <xf numFmtId="164" fontId="5" fillId="0" borderId="9" xfId="2" applyNumberFormat="1" applyFont="1" applyFill="1" applyBorder="1" applyAlignment="1">
      <alignment horizontal="center" wrapText="1"/>
    </xf>
    <xf numFmtId="164" fontId="5" fillId="0" borderId="2" xfId="2" applyNumberFormat="1" applyFont="1" applyFill="1" applyBorder="1" applyAlignment="1">
      <alignment horizontal="center" wrapText="1"/>
    </xf>
    <xf numFmtId="164" fontId="18" fillId="0" borderId="0" xfId="2" applyNumberFormat="1" applyFont="1" applyBorder="1" applyAlignment="1">
      <alignment horizontal="center" wrapText="1"/>
    </xf>
    <xf numFmtId="0" fontId="19" fillId="0" borderId="0" xfId="2" applyFont="1" applyAlignment="1">
      <alignment horizontal="center" wrapText="1"/>
    </xf>
    <xf numFmtId="164" fontId="1" fillId="0" borderId="0" xfId="2" applyNumberFormat="1" applyFont="1" applyBorder="1" applyAlignment="1">
      <alignment horizontal="left" vertical="top" wrapText="1"/>
    </xf>
    <xf numFmtId="0" fontId="19" fillId="0" borderId="0" xfId="2" applyFont="1" applyAlignment="1">
      <alignment horizontal="left" vertical="top" wrapText="1"/>
    </xf>
    <xf numFmtId="164" fontId="20" fillId="0" borderId="7" xfId="2" applyNumberFormat="1" applyFont="1" applyBorder="1" applyAlignment="1">
      <alignment horizontal="left" wrapText="1"/>
    </xf>
    <xf numFmtId="164" fontId="16" fillId="0" borderId="0" xfId="2" applyNumberFormat="1" applyFont="1" applyAlignment="1">
      <alignment horizontal="center"/>
    </xf>
    <xf numFmtId="164" fontId="5" fillId="0" borderId="9" xfId="2" applyNumberFormat="1" applyFont="1" applyBorder="1" applyAlignment="1">
      <alignment horizontal="center" vertical="center" wrapText="1"/>
    </xf>
    <xf numFmtId="164" fontId="5" fillId="0" borderId="2" xfId="2" applyNumberFormat="1" applyFont="1" applyBorder="1" applyAlignment="1">
      <alignment horizontal="center" vertical="center" wrapText="1"/>
    </xf>
    <xf numFmtId="0" fontId="24" fillId="0" borderId="0" xfId="2" applyFont="1" applyBorder="1" applyAlignment="1">
      <alignment vertical="top" wrapText="1"/>
    </xf>
    <xf numFmtId="0" fontId="19" fillId="0" borderId="0" xfId="2" applyFont="1" applyAlignment="1">
      <alignment wrapText="1"/>
    </xf>
    <xf numFmtId="0" fontId="28" fillId="0" borderId="0" xfId="2" applyFont="1" applyBorder="1" applyAlignment="1">
      <alignment vertical="top" wrapText="1"/>
    </xf>
    <xf numFmtId="0" fontId="9" fillId="0" borderId="0" xfId="2" applyFont="1" applyAlignment="1">
      <alignment wrapText="1"/>
    </xf>
    <xf numFmtId="0" fontId="30" fillId="0" borderId="0" xfId="2" applyFont="1" applyBorder="1" applyAlignment="1">
      <alignment vertical="top" wrapText="1"/>
    </xf>
    <xf numFmtId="0" fontId="30" fillId="0" borderId="0" xfId="2" applyFont="1" applyAlignment="1">
      <alignment vertical="top" wrapText="1"/>
    </xf>
    <xf numFmtId="164" fontId="5" fillId="0" borderId="11" xfId="2" applyNumberFormat="1" applyFont="1" applyFill="1" applyBorder="1" applyAlignment="1">
      <alignment horizontal="center" wrapText="1"/>
    </xf>
    <xf numFmtId="164" fontId="5" fillId="0" borderId="12" xfId="2" applyNumberFormat="1" applyFont="1" applyFill="1" applyBorder="1" applyAlignment="1">
      <alignment horizontal="center" wrapText="1"/>
    </xf>
    <xf numFmtId="164" fontId="5" fillId="0" borderId="13" xfId="2" applyNumberFormat="1" applyFont="1" applyFill="1" applyBorder="1" applyAlignment="1">
      <alignment horizontal="center" wrapText="1"/>
    </xf>
    <xf numFmtId="164" fontId="5" fillId="0" borderId="14" xfId="2" applyNumberFormat="1" applyFont="1" applyFill="1" applyBorder="1" applyAlignment="1">
      <alignment horizontal="center" vertical="center" wrapText="1"/>
    </xf>
    <xf numFmtId="164" fontId="5" fillId="0" borderId="15" xfId="2" applyNumberFormat="1" applyFont="1" applyFill="1" applyBorder="1" applyAlignment="1">
      <alignment horizontal="center" vertical="center" wrapText="1"/>
    </xf>
    <xf numFmtId="164" fontId="5" fillId="0" borderId="16" xfId="2" applyNumberFormat="1" applyFont="1" applyFill="1" applyBorder="1" applyAlignment="1">
      <alignment horizontal="center" vertical="center" wrapText="1"/>
    </xf>
    <xf numFmtId="164" fontId="5" fillId="9" borderId="14" xfId="2" applyNumberFormat="1" applyFont="1" applyFill="1" applyBorder="1" applyAlignment="1">
      <alignment horizontal="center" vertical="center" wrapText="1"/>
    </xf>
    <xf numFmtId="164" fontId="5" fillId="9" borderId="15" xfId="2" applyNumberFormat="1" applyFont="1" applyFill="1" applyBorder="1" applyAlignment="1">
      <alignment horizontal="center" vertical="center" wrapText="1"/>
    </xf>
    <xf numFmtId="164" fontId="5" fillId="9" borderId="16" xfId="2" applyNumberFormat="1" applyFont="1" applyFill="1" applyBorder="1" applyAlignment="1">
      <alignment horizontal="center" vertical="center" wrapText="1"/>
    </xf>
    <xf numFmtId="164" fontId="19" fillId="0" borderId="10" xfId="0" applyNumberFormat="1" applyFont="1" applyFill="1" applyBorder="1" applyAlignment="1">
      <alignment vertical="top" wrapText="1"/>
    </xf>
    <xf numFmtId="164" fontId="19" fillId="8" borderId="10" xfId="0" applyNumberFormat="1" applyFont="1" applyFill="1" applyBorder="1" applyAlignment="1">
      <alignment horizontal="center" vertical="top" wrapText="1"/>
    </xf>
    <xf numFmtId="0" fontId="19" fillId="8" borderId="1" xfId="0" applyFont="1" applyFill="1" applyBorder="1" applyAlignment="1">
      <alignment horizontal="center" vertical="top" wrapText="1"/>
    </xf>
    <xf numFmtId="0" fontId="2" fillId="3" borderId="1" xfId="1" applyFont="1" applyFill="1" applyBorder="1" applyAlignment="1">
      <alignment horizontal="center" vertical="center" wrapText="1"/>
    </xf>
    <xf numFmtId="0" fontId="2" fillId="5" borderId="4" xfId="1" applyFont="1" applyFill="1" applyBorder="1" applyAlignment="1">
      <alignment horizontal="center" vertical="center"/>
    </xf>
    <xf numFmtId="0" fontId="2" fillId="5" borderId="5" xfId="1" applyFont="1" applyFill="1" applyBorder="1" applyAlignment="1">
      <alignment horizontal="center" vertical="center"/>
    </xf>
    <xf numFmtId="0" fontId="2" fillId="5" borderId="6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0" fontId="2" fillId="6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top" wrapText="1"/>
    </xf>
    <xf numFmtId="0" fontId="2" fillId="5" borderId="1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 8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26</xdr:row>
          <xdr:rowOff>0</xdr:rowOff>
        </xdr:from>
        <xdr:to>
          <xdr:col>2</xdr:col>
          <xdr:colOff>1171575</xdr:colOff>
          <xdr:row>27</xdr:row>
          <xdr:rowOff>28575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F7ED3ED6-2776-433D-802E-DA8DADA95E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23</xdr:row>
          <xdr:rowOff>171450</xdr:rowOff>
        </xdr:from>
        <xdr:to>
          <xdr:col>2</xdr:col>
          <xdr:colOff>1924050</xdr:colOff>
          <xdr:row>25</xdr:row>
          <xdr:rowOff>28575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9A08A704-C829-490C-A068-1DDB635283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28575</xdr:rowOff>
        </xdr:from>
        <xdr:to>
          <xdr:col>2</xdr:col>
          <xdr:colOff>1924050</xdr:colOff>
          <xdr:row>26</xdr:row>
          <xdr:rowOff>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3FCEF223-BEF5-446B-A83C-D23086FF35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27</xdr:row>
          <xdr:rowOff>9525</xdr:rowOff>
        </xdr:from>
        <xdr:to>
          <xdr:col>2</xdr:col>
          <xdr:colOff>571500</xdr:colOff>
          <xdr:row>28</xdr:row>
          <xdr:rowOff>0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8325C5BF-A062-4926-AA02-641151659F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%20Informacia\Gohar%20Hayrapetjan\2015%20byuje\2015\2015\ampop\Doc%203%20templa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 3"/>
      <sheetName val="Instructions"/>
    </sheetNames>
    <sheetDataSet>
      <sheetData sheetId="0">
        <row r="9">
          <cell r="A9" t="str">
            <v>Ìñ³·ñ³ÛÇÝ ¹³ëÇãÁ</v>
          </cell>
        </row>
        <row r="14">
          <cell r="A14" t="str">
            <v>ø³Ý³Ï³Ï³Ý</v>
          </cell>
        </row>
        <row r="15">
          <cell r="A15" t="str">
            <v>àñ³Ï³Ï³Ý</v>
          </cell>
        </row>
        <row r="16">
          <cell r="A16" t="str">
            <v>Ä³ÙÏ»ï³ÛÝáõÃÛ³Ý</v>
          </cell>
        </row>
        <row r="17">
          <cell r="A17" t="str">
            <v>Ø³ïáõóíáÕ Í³é³ÛáõÃÛ³Ý íñ³ Ï³ï³ñíáÕ Í³ËëÁ (Ñ³½³ñ ¹ñ³Ù)</v>
          </cell>
        </row>
        <row r="18">
          <cell r="A18" t="str">
            <v>Ìñ³·ÇñÁ (Íñ³·ñ»ñÁ), áñÇ (áñáÝó) ßñç³Ý³ÏÝ»ñáõÙ Çñ³Ï³Ý³óíáõÙ ¿ ù³Õ³ù³Ï³ÝáõÃÛ³Ý ÙÇçáó³éáõÙÁ</v>
          </cell>
        </row>
        <row r="20">
          <cell r="A20" t="str">
            <v>ì»ñçÝ³Ï³Ý ³ñ¹ÛáõÝùÇ ÝÏ³ñ³·ñáõÃÛáõÝÁ</v>
          </cell>
        </row>
        <row r="22">
          <cell r="A22" t="str">
            <v>Ì³é³ÛáõÃÛáõÝ Ù³ïáõóáÕÇ (Ù³ïáõóáÕÝ»ñÇ) ³Ýí³ÝáõÙÁ</v>
          </cell>
        </row>
        <row r="30">
          <cell r="A30" t="str">
            <v>Ìñ³·ñ³ÛÇÝ ¹³ëÇãÁ</v>
          </cell>
        </row>
        <row r="35">
          <cell r="A35" t="str">
            <v>ø³Ý³Ï³Ï³Ý</v>
          </cell>
        </row>
        <row r="36">
          <cell r="A36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37">
          <cell r="A37" t="str">
            <v>²ÏïÇíÇ Í³é³ÛáõÃÛ³Ý Ï³ÝË³ï»ëíáÕ Å³ÙÏ»ïÁ</v>
          </cell>
        </row>
        <row r="38">
          <cell r="A38" t="str">
            <v>²ÏïÇíÇ ÁÝ¹Ñ³Ýáõñ ³ñÅ»ùÁ  (Ñ³½³ñ ¹ñ³Ù)</v>
          </cell>
        </row>
        <row r="39">
          <cell r="A39" t="str">
            <v>îíÛ³É µÛáõç»ï³ÛÇÝ ï³ñí³Ý Ý³Ëáñ¹áÕ µÛáõç»ï³ÛÇÝ ï³ñÇÝ»ñÇ ÁÝÃ³óùáõÙ ³ÏïÇíÇ íñ³ Ï³ï³ñí³Í Í³Ëë»ñÁ (Ñ³½³ñ ¹ñ³Ù)</v>
          </cell>
        </row>
        <row r="40">
          <cell r="A40" t="str">
            <v>²ÏïÇíÝ û·ï³·áñÍáÕ Ï³½Ù³Ï»ñåáõÃÛ³Ý ³Ýí³ÝáõÙÁ</v>
          </cell>
        </row>
        <row r="42">
          <cell r="A42" t="str">
            <v xml:space="preserve">öáË³ñÇÝíáÕ ³ÏïÇíÝ»ñÇ ÝÏ³ñ³·ñáõÃÛáõÝÁ </v>
          </cell>
        </row>
        <row r="44">
          <cell r="A44" t="str">
            <v>²½¹»óáõÃÛáõÝÁ Ï³½Ù³Ï»ñåáõÃÛ³Ý Ï³ñáÕáõÃÛáõÝÝ»ñÇ ½³ñ·³óÙ³Ý íñ³, Ù³ëÝ³íáñ³å»ë</v>
          </cell>
        </row>
        <row r="47">
          <cell r="A47" t="str">
            <v xml:space="preserve">Ìñ³·ÇñÁ (Íñ³·ñ»ñÁ), áñÇ (áñáÝó) ßñç³Ý³ÏÝ»ñáõÙ Çñ³Ï³Ý³óíáõÙ ¿ ù³Õ³ù³Ï³ÝáõÃÛ³Ý ÙÇçáó³éáõÙÁ </v>
          </cell>
        </row>
        <row r="49">
          <cell r="A49" t="str">
            <v>ì»ñçÝ³Ï³Ý ³ñ¹ÛáõÝùÇ ÝÏ³ñ³·ñáõÃÛáõÝÁ</v>
          </cell>
        </row>
        <row r="53">
          <cell r="A53" t="str">
            <v>Ìñ³·ñ³ÛÇÝ ¹³ëÇãÁ</v>
          </cell>
        </row>
        <row r="58">
          <cell r="A58" t="str">
            <v>ø³Ý³Ï³Ï³Ý</v>
          </cell>
        </row>
        <row r="59">
          <cell r="A59" t="str">
            <v>ì³×³éùÇó Ï³ÝË³ï»ëíáÕ Ùáõïù»ñÁ (Ñ³½³ñ ¹ñ³Ù)</v>
          </cell>
        </row>
        <row r="60">
          <cell r="A60" t="str">
            <v xml:space="preserve">²ÏïÇíÇ ï³ñÇùÁ </v>
          </cell>
        </row>
        <row r="61">
          <cell r="A61" t="str">
            <v>²ÏïÇíÇ ëÏ½µÝ³Ï³Ý ³ñÅ»ùÁ  (Ñ³½³ñ ¹ñ³Ù)</v>
          </cell>
        </row>
        <row r="62">
          <cell r="A62" t="str">
            <v xml:space="preserve">ì³×³éùÇ ³ñ¹ÛáõÝùáõÙ Ï³ñáÕáõÃÛáõÝÝ»ñÇ íñ³ ÑÝ³ñ³íáñ ³½¹»óáõÃÛáõÝÁ, Ù³ëÝ³íáñ³å»ë` </v>
          </cell>
        </row>
        <row r="65">
          <cell r="A65" t="str">
            <v>²ÏïÇíÝ û·ï³·áñÍáÕ Ï³½Ù³Ï»ñåáõÃÛ³Ý ³Ýí³ÝáõÙÁ</v>
          </cell>
        </row>
        <row r="74">
          <cell r="A74" t="str">
            <v>Ìñ³·ñ³ÛÇÝ ¹³ëÇãÁ</v>
          </cell>
        </row>
        <row r="79">
          <cell r="A79" t="str">
            <v>ø³Ý³Ï³Ï³Ý</v>
          </cell>
        </row>
        <row r="80">
          <cell r="A80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81">
          <cell r="A81" t="str">
            <v>²ÏïÇíÇ Í³é³ÛáõÃÛ³Ý Ï³ÝË³ï»ëíáÕ Å³ÙÏ»ïÁ</v>
          </cell>
        </row>
        <row r="82">
          <cell r="A82" t="str">
            <v>²ÏïÇíÇ ÁÝ¹Ñ³Ýáõñ ³ñÅ»ùÁ  (Ñ³½³ñ ¹ñ³Ù)</v>
          </cell>
        </row>
        <row r="83">
          <cell r="A83" t="str">
            <v>îíÛ³É µÛáõç»ï³ÛÇÝ ï³ñí³Ý Ý³Ëáñ¹áÕ µÛáõç»ï³ÛÇÝ ï³ñÇÝ»ñÇ ÁÝÃ³óùáõÙ ³ÏïÇíÇ íñ³ Ï³ï³ñí³Í Í³Ëë»ñÁ (Ñ³½³ñ ¹ñ³Ù)</v>
          </cell>
        </row>
        <row r="84">
          <cell r="A84" t="str">
            <v>öáË³ñÇÝíáÕ ³ÏïÇíÝ»ñÇ ÝÏ³ñ³·ñáõÃÛáõÝÁ</v>
          </cell>
        </row>
        <row r="86">
          <cell r="A86" t="str">
            <v>²½¹»óáõÃÛáõÝÁ Ï³½Ù³Ï»ñåáõÃÛ³Ý Ï³ñáÕáõÃÛáõÝÝ»ñÇ ½³ñ·³óÙ³Ý íñ³, Ù³ëÝ³íáñ³å»ë`</v>
          </cell>
        </row>
        <row r="89">
          <cell r="A89" t="str">
            <v>²ÏïÇíÝ û·ï³·áñÍáÕ Ï³½Ù³Ï»ñåáõÃÛ³Ý ³Ýí³ÝáõÙÁ</v>
          </cell>
        </row>
        <row r="91">
          <cell r="A91" t="str">
            <v xml:space="preserve">Ìñ³·ÇñÁ (Íñ³·ñ»ñÁ), áñÇ (áñáÝó) ßñç³Ý³ÏÝ»ñáõÙ Çñ³Ï³Ý³óíáõÙ ¿ ù³Õ³ù³Ï³ÝáõÃÛ³Ý ÙÇçáó³éáõÙÁ </v>
          </cell>
        </row>
        <row r="93">
          <cell r="A93" t="str">
            <v>ì»ñçÝ³Ï³Ý ³ñ¹ÛáõÝùÇ ÝÏ³ñ³·ñáõÃÛáõÝÁ</v>
          </cell>
        </row>
        <row r="99">
          <cell r="A99" t="str">
            <v>Ìñ³·ñ³ÛÇÝ ¹³ëÇãÁ</v>
          </cell>
        </row>
        <row r="104">
          <cell r="A104" t="str">
            <v>ø³Ý³Ï³Ï³Ý</v>
          </cell>
        </row>
        <row r="105">
          <cell r="A105" t="str">
            <v>ì³×³éùÇó Ï³ÝË³ï»ëíáÕ Ùáõïù»ñÁ (Ñ³½³ñ ¹ñ³Ù)</v>
          </cell>
        </row>
        <row r="106">
          <cell r="A106" t="str">
            <v xml:space="preserve">²ÏïÇíÇ ï³ñÇùÁ </v>
          </cell>
        </row>
        <row r="107">
          <cell r="A107" t="str">
            <v>²ÏïÇíÇ ëÏ½µÝ³Ï³Ý ³ñÅ»ùÁ  (Ñ³½³ñ ¹ñ³Ù)</v>
          </cell>
        </row>
        <row r="108">
          <cell r="A108" t="str">
            <v>ì³×³éùÇ ³ñ¹ÛáõÝùáõÙ Ï³ñáÕáõÃÛáõÝÝ»ñÇ íñ³ ÑÝ³ñ³íáñ ³½¹»óáõÃÛáõÝÁ, Ù³ëÝ³íáñ³å»ë`</v>
          </cell>
        </row>
        <row r="111">
          <cell r="A111" t="str">
            <v>²ÏïÇíÝ û·ï³·áñÍáÕ Ï³½Ù³Ï»ñåáõÃÛ³Ý ³Ýí³ÝáõÙÁ</v>
          </cell>
        </row>
        <row r="121">
          <cell r="A121" t="str">
            <v>Ìñ³·ñ³ÛÇÝ ¹³ëÇãÁ</v>
          </cell>
        </row>
        <row r="126">
          <cell r="A126" t="str">
            <v>ø³Ý³Ï³Ï³Ý</v>
          </cell>
        </row>
        <row r="127">
          <cell r="A127" t="str">
            <v>àñ³Ï³Ï³Ý</v>
          </cell>
        </row>
        <row r="128">
          <cell r="A128" t="str">
            <v>Ä³ÙÏ»ï³ÛÝáõÃÛ³Ý</v>
          </cell>
        </row>
        <row r="129">
          <cell r="A129" t="str">
            <v>Ø³ïáõóíáÕ Í³é³ÛáõÃÛ³Ý íñ³ Ï³ï³ñíáÕ Í³ËëÁ (Ñ³½³ñ ¹ñ³Ù)</v>
          </cell>
        </row>
        <row r="130">
          <cell r="A130" t="str">
            <v>Ìñ³·ÇñÁ (Íñ³·ñ»ñÁ), áñÇ (áñáÝó) ßñç³Ý³ÏÝ»ñáõÙ Çñ³Ï³Ý³óíáõÙ ¿ ù³Õ³ù³Ï³ÝáõÃÛ³Ý ÙÇçáó³éáõÙÁ</v>
          </cell>
        </row>
        <row r="132">
          <cell r="A132" t="str">
            <v>ì»ñçÝ³Ï³Ý ³ñ¹ÛáõÝùÇ ÝÏ³ñ³·ñáõÃÛáõÝÁ</v>
          </cell>
        </row>
        <row r="134">
          <cell r="A134" t="str">
            <v>Ì³é³ÛáõÃÛáõÝ Ù³ïáõóáÕÇ (Ù³ïáõóáÕÝ»ñÇ) ³Ýí³ÝáõÙÁ</v>
          </cell>
        </row>
        <row r="140">
          <cell r="A140" t="str">
            <v>Ìñ³·ñ³ÛÇÝ ¹³ëÇãÁ</v>
          </cell>
        </row>
        <row r="146">
          <cell r="A146" t="str">
            <v>¶áõÙ³ñÁ (Ñ³½³ñ ¹ñ³Ù)</v>
          </cell>
        </row>
        <row r="150">
          <cell r="A150" t="str">
            <v xml:space="preserve">Ìñ³·ÇñÁ (Íñ³·ñ»ñÁ), áñÇ (áñáÝó) ßñç³Ý³ÏÝ»ñáõÙ Çñ³Ï³Ý³óíáõÙ ¿ ù³Õ³ù³Ï³ÝáõÃÛ³Ý ÙÇçáó³éáõÙÁ </v>
          </cell>
        </row>
        <row r="152">
          <cell r="A152" t="str">
            <v>ì»ñçÝ³Ï³Ý ³ñ¹ÛáõÝùÇ ÝÏ³ñ³·ñáõÃÛáõÝÁ</v>
          </cell>
        </row>
        <row r="158">
          <cell r="A158" t="str">
            <v>Ìñ³·ñ³ÛÇÝ ¹³ëÇãÁ</v>
          </cell>
        </row>
        <row r="163">
          <cell r="A163" t="str">
            <v>¶áõÙ³ñÁ (Ñ³½³ñ ¹ñ³Ù)</v>
          </cell>
        </row>
        <row r="164">
          <cell r="A164" t="str">
            <v xml:space="preserve">Ìñ³·ÇñÁ (Íñ³·ñ»ñÁ), áñÇ (áñáÝó) ßñç³Ý³ÏÝ»ñáõÙ Çñ³Ï³Ý³óíáõÙ ¿ ù³Õ³ù³Ï³ÝáõÃÛ³Ý ÙÇçáó³éáõÙÁ </v>
          </cell>
        </row>
        <row r="166">
          <cell r="A166" t="str">
            <v>ì»ñçÝ³Ï³Ý ³ñ¹ÛáõÝùÇ ÝÏ³ñ³·ñáõÃÛáõÝÁ</v>
          </cell>
        </row>
        <row r="172">
          <cell r="A172" t="str">
            <v>Ìñ³·ñ³ÛÇÝ ¹³ëÇãÁ</v>
          </cell>
        </row>
        <row r="178">
          <cell r="A178" t="str">
            <v>Î³½Ù³Ï»ñåáõÃÛáõÝÁ, áñï»Õ Ï³ï³ñíáõÙ ¿ Ý»ñ¹ñáõÙÁ</v>
          </cell>
        </row>
        <row r="183">
          <cell r="A183" t="str">
            <v>Ìñ³·ÇñÁ (Íñ³·ñ»ñÁ), áñÇ (áñáÝó) ßñç³Ý³ÏÝ»ñáõÙ Çñ³Ï³Ý³óíáõÙ ¿ ù³Õ³ù³Ï³ÝáõÃÛ³Ý ÙÇçáó³éáõÙÁ</v>
          </cell>
        </row>
        <row r="185">
          <cell r="A185" t="str">
            <v>ì»ñçÝ³Ï³Ý ³ñ¹ÛáõÝùÇ ÝÏ³ñ³·ñáõÃÛáõÝÁ</v>
          </cell>
        </row>
        <row r="190">
          <cell r="A190" t="str">
            <v>Ìñ³·ñ³ÛÇÝ ¹³ëÇãÁ</v>
          </cell>
        </row>
        <row r="195">
          <cell r="A195" t="str">
            <v>ø³Ý³Ï³Ï³Ý</v>
          </cell>
        </row>
        <row r="196">
          <cell r="A196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197">
          <cell r="A197" t="str">
            <v>²ÏïÇíÇ Í³é³ÛáõÃÛ³Ý Ï³ÝË³ï»ëíáÕ Å³ÙÏ»ïÁ</v>
          </cell>
        </row>
        <row r="198">
          <cell r="A198" t="str">
            <v>²ÏïÇíÇ ÁÝ¹Ñ³Ýáõñ ³ñÅ»ùÁ  (Ñ³½³ñ ¹ñ³Ù)</v>
          </cell>
        </row>
        <row r="199">
          <cell r="A199" t="str">
            <v>îíÛ³É µÛáõç»ï³ÛÇÝ ï³ñí³Ý Ý³Ëáñ¹áÕ µÛáõç»ï³ÛÇÝ ï³ñÇÝ»ñÇ ÁÝÃ³óùáõÙ ³ÏïÇíÇ íñ³ Ï³ï³ñí³Í Í³Ëë»ñÁ (Ñ³½³ñ ¹ñ³Ù)</v>
          </cell>
        </row>
        <row r="200">
          <cell r="A200" t="str">
            <v>²½¹»óáõÃÛáõÝÁ Ï³½Ù³Ï»ñåáõÃÛ³Ý Ï³ñáÕáõÃÛáõÝÝ»ñÇ ½³ñ·³óÙ³Ý íñ³, Ù³ëÝ³íáñ³å»ë`</v>
          </cell>
        </row>
        <row r="203">
          <cell r="A203" t="str">
            <v xml:space="preserve">Ìñ³·ÇñÁ (Íñ³·ñ»ñÁ), áñÇ (áñáÝó) ßñç³Ý³ÏÝ»ñáõÙ Çñ³Ï³Ý³óíáõÙ ¿ ù³Õ³ù³Ï³ÝáõÃÛ³Ý ÙÇçáó³éáõÙÁ </v>
          </cell>
        </row>
        <row r="205">
          <cell r="A205" t="str">
            <v>ì»ñçÝ³Ï³Ý ³ñ¹ÛáõÝùÇ ÝÏ³ñ³·ñáõÃÛáõÝÁ</v>
          </cell>
        </row>
        <row r="210">
          <cell r="A210" t="str">
            <v>Ìñ³·ñ³ÛÇÝ ¹³ëÇãÁ</v>
          </cell>
        </row>
        <row r="215">
          <cell r="A215" t="str">
            <v>ø³Ý³Ï³Ï³Ý</v>
          </cell>
        </row>
        <row r="216">
          <cell r="A216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217">
          <cell r="A217" t="str">
            <v>²ÏïÇíÇ Í³é³ÛáõÃÛ³Ý Ï³ÝË³ï»ëíáÕ Å³ÙÏ»ïÁ</v>
          </cell>
        </row>
        <row r="218">
          <cell r="A218" t="str">
            <v>²ÏïÇíÇ ÁÝ¹Ñ³Ýáõñ ³ñÅ»ùÁ  (Ñ³½³ñ ¹ñ³Ù)</v>
          </cell>
        </row>
        <row r="219">
          <cell r="A219" t="str">
            <v>îíÛ³É µÛáõç»ï³ÛÇÝ ï³ñí³Ý Ý³Ëáñ¹áÕ µÛáõç»ï³ÛÇÝ ï³ñÇÝ»ñÇ ÁÝÃ³óùáõÙ ³ÏïÇíÇ íñ³ Ï³ï³ñí³Í Í³Ëë»ñÁ (Ñ³½³ñ ¹ñ³Ù)</v>
          </cell>
        </row>
        <row r="220">
          <cell r="A220" t="str">
            <v>²½¹»óáõÃÛáõÝÁ Ï³½Ù³Ï»ñåáõÃÛ³Ý Ï³ñáÕáõÃÛáõÝÝ»ñÇ ½³ñ·³óÙ³Ý íñ³, Ù³ëÝ³íáñ³å»ë</v>
          </cell>
        </row>
        <row r="223">
          <cell r="A223" t="str">
            <v xml:space="preserve">Ìñ³·ÇñÁ (Íñ³·ñ»ñÁ), áñÇ (áñáÝó) ßñç³Ý³ÏÝ»ñáõÙ Çñ³Ï³Ý³óíáõÙ ¿ ù³Õ³ù³Ï³ÝáõÃÛ³Ý ÙÇçáó³éáõÙÁ </v>
          </cell>
        </row>
        <row r="225">
          <cell r="A225" t="str">
            <v>ì»ñçÝ³Ï³Ý ³ñ¹ÛáõÝùÇ ÝÏ³ñ³·ñáõÃÛáõÝÁ</v>
          </cell>
        </row>
        <row r="230">
          <cell r="A230" t="str">
            <v>Ìñ³·ñ³ÛÇÝ ¹³ëÇãÁ</v>
          </cell>
        </row>
        <row r="235">
          <cell r="A235" t="str">
            <v>ø³Ý³Ï³Ï³Ý</v>
          </cell>
        </row>
        <row r="236">
          <cell r="A236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237">
          <cell r="A237" t="str">
            <v>²ÏïÇíÇ Í³é³ÛáõÃÛ³Ý Ï³ÝË³ï»ëíáÕ Å³ÙÏ»ïÁ</v>
          </cell>
        </row>
        <row r="238">
          <cell r="A238" t="str">
            <v>²ÏïÇíÇ ÁÝ¹Ñ³Ýáõñ ³ñÅ»ùÁ  (Ñ³½³ñ ¹ñ³Ù)</v>
          </cell>
        </row>
        <row r="239">
          <cell r="A239" t="str">
            <v>îíÛ³É µÛáõç»ï³ÛÇÝ ï³ñí³Ý Ý³Ëáñ¹áÕ µÛáõç»ï³ÛÇÝ ï³ñÇÝ»ñÇ ÁÝÃ³óùáõÙ ³ÏïÇíÇ íñ³ Ï³ï³ñí³Í Í³Ëë»ñÁ (Ñ³½³ñ ¹ñ³Ù)</v>
          </cell>
        </row>
        <row r="240">
          <cell r="A240" t="str">
            <v>²½¹»óáõÃÛáõÝÁ Ï³½Ù³Ï»ñåáõÃÛ³Ý Ï³ñáÕáõÃÛáõÝÝ»ñÇ ½³ñ·³óÙ³Ý íñ³, Ù³ëÝ³íáñ³å»ë</v>
          </cell>
        </row>
        <row r="243">
          <cell r="A243" t="str">
            <v xml:space="preserve">Ìñ³·ÇñÁ (Íñ³·ñ»ñÁ), áñÇ (áñáÝó) ßñç³Ý³ÏÝ»ñáõÙ Çñ³Ï³Ý³óíáõÙ ¿ ù³Õ³ù³Ï³ÝáõÃÛ³Ý ÙÇçáó³éáõÙÁ </v>
          </cell>
        </row>
        <row r="245">
          <cell r="A245" t="str">
            <v>ì»ñçÝ³Ï³Ý ³ñ¹ÛáõÝùÇ ÝÏ³ñ³·ñáõÃÛáõÝÁ</v>
          </cell>
        </row>
        <row r="250">
          <cell r="A250" t="str">
            <v>Ìñ³·ñ³ÛÇÝ ¹³ëÇãÁ</v>
          </cell>
        </row>
        <row r="255">
          <cell r="A255" t="str">
            <v>ø³Ý³Ï³Ï³Ý</v>
          </cell>
        </row>
        <row r="256">
          <cell r="A256" t="str">
            <v>àñ³Ï³Ï³Ý</v>
          </cell>
        </row>
        <row r="257">
          <cell r="A257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258">
          <cell r="A258" t="str">
            <v>²ÏïÇíÇ ÁÝ¹Ñ³Ýáõñ ³ñÅ»ùÁ  (Ñ³½³ñ ¹ñ³Ù)</v>
          </cell>
        </row>
        <row r="259">
          <cell r="A259" t="str">
            <v>îíÛ³É µÛáõç»ï³ÛÇÝ ï³ñí³Ý Ý³Ëáñ¹áÕ µÛáõç»ï³ÛÇÝ ï³ñÇÝ»ñÇ ÁÝÃ³óùáõÙ ³ÏïÇíÇ íñ³ Ï³ï³ñí³Í Í³Ëë»ñÁ (Ñ³½³ñ ¹ñ³Ù)</v>
          </cell>
        </row>
        <row r="260">
          <cell r="A260" t="str">
            <v xml:space="preserve">Ìñ³·ÇñÁ (Íñ³·ñ»ñÁ), áñÇ (áñáÝó) ßñç³Ý³ÏÝ»ñáõÙ Çñ³Ï³Ý³óíáõÙ ¿ ù³Õ³ù³Ï³ÝáõÃÛ³Ý ÙÇçáó³éáõÙÁ </v>
          </cell>
        </row>
        <row r="262">
          <cell r="A262" t="str">
            <v>ì»ñçÝ³Ï³Ý ³ñ¹ÛáõÝùÇ ÝÏ³ñ³·ñáõÃÛáõÝÁ</v>
          </cell>
        </row>
        <row r="267">
          <cell r="A267" t="str">
            <v>Ìñ³·ñ³ÛÇÝ ¹³ëÇãÁ</v>
          </cell>
        </row>
        <row r="272">
          <cell r="A272" t="str">
            <v>ø³Ý³Ï³Ï³Ý</v>
          </cell>
        </row>
        <row r="273">
          <cell r="A273" t="str">
            <v>ì³×³éùÇó Ï³ÝË³ï»ëíáÕ Ùáõïù»ñÁ (Ñ³½³ñ ¹ñ³Ù)</v>
          </cell>
        </row>
        <row r="274">
          <cell r="A274" t="str">
            <v>²ÏïÇíÇ ï³ñÇùÁ</v>
          </cell>
        </row>
        <row r="275">
          <cell r="A275" t="str">
            <v>²ÏïÇíÇ ëÏ½µÝ³Ï³Ý ³ñÅ»ùÁ  (Ñ³½³ñ ¹ñ³Ù)</v>
          </cell>
        </row>
        <row r="279">
          <cell r="A279" t="str">
            <v>Ìñ³·ñ³ÛÇÝ ¹³ëÇãÁ</v>
          </cell>
        </row>
        <row r="284">
          <cell r="A284" t="str">
            <v>¶áõÙ³ñÁ (Ñ³½³ñ ¹ñ³Ù)</v>
          </cell>
        </row>
        <row r="287">
          <cell r="A287" t="str">
            <v xml:space="preserve">Ìñ³·ÇñÁ (Íñ³·ñ»ñÁ), áñÇ (áñáÝó) ßñç³Ý³ÏÝ»ñáõÙ Çñ³Ï³Ý³óíáõÙ ¿ ù³Õ³ù³Ï³ÝáõÃÛ³Ý ÙÇçáó³éáõÙÁ </v>
          </cell>
        </row>
        <row r="289">
          <cell r="A289" t="str">
            <v>ì»ñçÝ³Ï³Ý ³ñ¹ÛáõÝùÇ ÝÏ³ñ³·ñáõÃÛáõÝÁ</v>
          </cell>
        </row>
        <row r="294">
          <cell r="A294" t="str">
            <v>Ìñ³·ñ³ÛÇÝ ¹³ëÇãÁ</v>
          </cell>
        </row>
        <row r="299">
          <cell r="A299" t="str">
            <v>ø³Ý³Ï³Ï³Ý</v>
          </cell>
        </row>
        <row r="300">
          <cell r="A300" t="str">
            <v>¶áõÙ³ñÁ (Ñ³½³ñ ¹ñ³Ù)</v>
          </cell>
        </row>
        <row r="303">
          <cell r="A303" t="str">
            <v xml:space="preserve">Ìñ³·ÇñÁ (Íñ³·ñ»ñÁ), áñÇ (áñáÝó) ßñç³Ý³ÏÝ»ñáõÙ Çñ³Ï³Ý³óíáõÙ ¿ ù³Õ³ù³Ï³ÝáõÃÛ³Ý ÙÇçáó³éáõÙÁ </v>
          </cell>
        </row>
        <row r="305">
          <cell r="A305" t="str">
            <v>ì»ñçÝ³Ï³Ý ³ñ¹ÛáõÝùÇ ÝÏ³ñ³·ñáõÃÛáõÝÁ</v>
          </cell>
        </row>
        <row r="310">
          <cell r="A310" t="str">
            <v>Ìñ³·ñ³ÛÇÝ ¹³ëÇãÁ</v>
          </cell>
        </row>
        <row r="315">
          <cell r="A315" t="str">
            <v>ø³Ý³Ï³Ï³Ý</v>
          </cell>
        </row>
        <row r="316">
          <cell r="A316" t="str">
            <v>àñ³Ï³Ï³Ý</v>
          </cell>
        </row>
        <row r="317">
          <cell r="A317" t="str">
            <v>Ä³ÙÏ»ï³ÛÝáõÃÛáõÝ</v>
          </cell>
        </row>
        <row r="318">
          <cell r="A318" t="str">
            <v>îíÛ³É ï³ñí³ ÁÝÃ³óùáõÙ Ý³Ë³ï»ëíáÕ (ÑÇÙÝ³Ï³Ý ·áõÙ³ñÇ) Ù³ñÙ³Ý/»ï ·ÝÙ³Ý ·áõÙ³ñÁ (Ñ³½³ñ ¹ñ³Ù)</v>
          </cell>
        </row>
        <row r="319">
          <cell r="A319" t="str">
            <v xml:space="preserve">Ìñ³·ÇñÁ (Íñ³·ñ»ñÁ), áñÇ (áñáÝó) ßñç³Ý³ÏÝ»ñáõÙ Çñ³Ï³Ý³óíáõÙ ¿ ù³Õ³ù³Ï³ÝáõÃÛ³Ý ÙÇçáó³éáõÙÁ </v>
          </cell>
        </row>
        <row r="321">
          <cell r="A321" t="str">
            <v>ì»ñçÝ³Ï³Ý ³ñ¹ÛáõÝùÇ ÝÏ³ñ³·ñáõÃÛáõÝÁ</v>
          </cell>
        </row>
        <row r="326">
          <cell r="A326" t="str">
            <v>Ìñ³·ñ³ÛÇÝ ¹³ëÇãÁ</v>
          </cell>
        </row>
        <row r="331">
          <cell r="A331" t="str">
            <v>ø³Ý³Ï³Ï³Ý</v>
          </cell>
        </row>
        <row r="333">
          <cell r="A333" t="str">
            <v>àñ³Ï³Ï³Ý</v>
          </cell>
        </row>
        <row r="334">
          <cell r="A334" t="str">
            <v>Ä³ÙÏ»ï³ÛÝáõÃÛáõÝ</v>
          </cell>
        </row>
        <row r="335">
          <cell r="A335" t="str">
            <v>îíÛ³É ï³ñí³ ÁÝÃ³óùáõÙ Ý³Ë³ï»ëíáÕ (ÑÇÙÝ³Ï³Ý ·áõÙ³ñÇ) Ù³ñÙ³Ý/»ï ·ÝÙ³Ý ·áõÙ³ñÁ (Ñ³½³ñ ¹ñ³Ù)</v>
          </cell>
        </row>
        <row r="336">
          <cell r="A336" t="str">
            <v xml:space="preserve">Ìñ³·ÇñÁ (Íñ³·ñ»ñÁ), áñÇ (áñáÝó) ßñç³Ý³ÏÝ»ñáõÙ Çñ³Ï³Ý³óíáõÙ ¿ ù³Õ³ù³Ï³ÝáõÃÛ³Ý ÙÇçáó³éáõÙÁ </v>
          </cell>
        </row>
        <row r="338">
          <cell r="A338" t="str">
            <v>ì»ñçÝ³Ï³Ý ³ñ¹ÛáõÝùÇ ÝÏ³ñ³·ñáõÃÛáõÝÁ</v>
          </cell>
        </row>
        <row r="343">
          <cell r="A343" t="str">
            <v>Ìñ³·ñ³ÛÇÝ ¹³ëÇãÁ</v>
          </cell>
        </row>
        <row r="348">
          <cell r="A348" t="str">
            <v>¶áõÙ³ñÁ (Ñ³½³ñ ¹ñ³Ù)</v>
          </cell>
        </row>
        <row r="349">
          <cell r="A349" t="str">
            <v>Î³½Ù³Ï»ñåáõÃÛáõÝÁ, áñï»Õ Ï³ï³ñíáõÙ ¿ Ý»ñ¹ñáõÙÁ</v>
          </cell>
        </row>
        <row r="353">
          <cell r="A353" t="str">
            <v>Ìñ³·ÇñÁ (Íñ³·ñ»ñÁ), áñÇ (áñáÝó) ßñç³Ý³ÏÝ»ñáõÙ Çñ³Ï³Ý³óíáõÙ ¿ ù³Õ³ù³Ï³ÝáõÃÛ³Ý ÙÇçáó³éáõÙÁ</v>
          </cell>
        </row>
        <row r="355">
          <cell r="A355" t="str">
            <v>ì»ñçÝ³Ï³Ý ³ñ¹ÛáõÝùÇ ÝÏ³ñ³·ñáõÃÛáõÝÁ</v>
          </cell>
        </row>
        <row r="360">
          <cell r="A360" t="str">
            <v>Ìñ³·ñ³ÛÇÝ ¹³ëÇãÁ</v>
          </cell>
        </row>
        <row r="365">
          <cell r="A365" t="str">
            <v>ø³Ý³Ï³Ï³Ý</v>
          </cell>
        </row>
        <row r="370">
          <cell r="A370" t="str">
            <v>ì³×³éùÇó Ï³ÝË³ï»ëíáÕ Ùáõïù»ñÁ (Ñ³½³ñ ¹ñ³Ù)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8"/>
  <sheetViews>
    <sheetView workbookViewId="0">
      <selection activeCell="Y2" sqref="Y2"/>
    </sheetView>
  </sheetViews>
  <sheetFormatPr defaultRowHeight="12.75" x14ac:dyDescent="0.25"/>
  <cols>
    <col min="1" max="1" width="8.140625" style="49" customWidth="1"/>
    <col min="2" max="2" width="28.140625" style="49" customWidth="1"/>
    <col min="3" max="3" width="7.5703125" style="49" customWidth="1"/>
    <col min="4" max="7" width="10.140625" style="48" customWidth="1"/>
    <col min="8" max="9" width="9.7109375" style="48" customWidth="1"/>
    <col min="10" max="10" width="9.140625" style="5"/>
    <col min="11" max="11" width="11.28515625" style="48" bestFit="1" customWidth="1"/>
    <col min="12" max="13" width="11.28515625" style="48" customWidth="1"/>
    <col min="14" max="14" width="12" style="48" customWidth="1"/>
    <col min="15" max="15" width="9.7109375" style="48" customWidth="1"/>
    <col min="16" max="17" width="9.7109375" style="48" hidden="1" customWidth="1"/>
    <col min="18" max="19" width="9.7109375" style="48" customWidth="1"/>
    <col min="20" max="20" width="12.5703125" style="48" customWidth="1"/>
    <col min="21" max="21" width="11.28515625" style="48" bestFit="1" customWidth="1"/>
    <col min="22" max="23" width="11.28515625" style="48" customWidth="1"/>
    <col min="24" max="25" width="9.85546875" style="48" customWidth="1"/>
    <col min="26" max="26" width="10.28515625" style="6" customWidth="1"/>
    <col min="27" max="27" width="9.85546875" style="6" customWidth="1"/>
    <col min="28" max="28" width="10.140625" style="6" customWidth="1"/>
    <col min="29" max="29" width="9.7109375" style="6" customWidth="1"/>
    <col min="30" max="30" width="9.140625" style="6" customWidth="1"/>
    <col min="31" max="31" width="9.85546875" style="6" bestFit="1" customWidth="1"/>
    <col min="32" max="32" width="10.7109375" style="6" customWidth="1"/>
    <col min="33" max="33" width="11.85546875" style="6" customWidth="1"/>
    <col min="34" max="34" width="11" style="6" customWidth="1"/>
    <col min="35" max="16384" width="9.140625" style="6"/>
  </cols>
  <sheetData>
    <row r="1" spans="1:34" x14ac:dyDescent="0.25">
      <c r="A1" s="3"/>
      <c r="B1" s="3"/>
      <c r="C1" s="3"/>
      <c r="D1" s="4"/>
      <c r="E1" s="4"/>
      <c r="F1" s="4"/>
      <c r="G1" s="4"/>
      <c r="H1" s="4"/>
      <c r="I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1:34" ht="38.25" x14ac:dyDescent="0.25">
      <c r="A2" s="6"/>
      <c r="B2" s="7" t="s">
        <v>58</v>
      </c>
      <c r="C2" s="6"/>
      <c r="D2" s="94" t="s">
        <v>59</v>
      </c>
      <c r="E2" s="94"/>
      <c r="F2" s="94"/>
      <c r="G2" s="94"/>
      <c r="H2" s="95"/>
      <c r="I2" s="95"/>
      <c r="J2" s="95"/>
      <c r="K2" s="95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</row>
    <row r="3" spans="1:34" ht="35.25" customHeight="1" x14ac:dyDescent="0.25">
      <c r="A3" s="6"/>
      <c r="B3" s="9" t="s">
        <v>60</v>
      </c>
      <c r="C3" s="6"/>
      <c r="D3" s="96" t="s">
        <v>61</v>
      </c>
      <c r="E3" s="96"/>
      <c r="F3" s="96"/>
      <c r="G3" s="96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10"/>
    </row>
    <row r="4" spans="1:34" ht="26.25" customHeight="1" thickBot="1" x14ac:dyDescent="0.3">
      <c r="A4" s="6"/>
      <c r="B4" s="98" t="s">
        <v>116</v>
      </c>
      <c r="C4" s="98"/>
      <c r="D4" s="98"/>
      <c r="E4" s="98"/>
      <c r="F4" s="98"/>
      <c r="G4" s="98"/>
      <c r="H4" s="98"/>
      <c r="I4" s="98"/>
      <c r="J4" s="98"/>
      <c r="K4" s="98"/>
      <c r="L4" s="11"/>
      <c r="M4" s="11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</row>
    <row r="5" spans="1:34" s="13" customFormat="1" ht="88.5" customHeight="1" x14ac:dyDescent="0.25">
      <c r="A5" s="83"/>
      <c r="B5" s="85" t="s">
        <v>62</v>
      </c>
      <c r="C5" s="85" t="s">
        <v>63</v>
      </c>
      <c r="D5" s="87" t="s">
        <v>64</v>
      </c>
      <c r="E5" s="87" t="s">
        <v>65</v>
      </c>
      <c r="F5" s="87" t="s">
        <v>66</v>
      </c>
      <c r="G5" s="87" t="s">
        <v>67</v>
      </c>
      <c r="H5" s="117" t="s">
        <v>68</v>
      </c>
      <c r="I5" s="87" t="s">
        <v>69</v>
      </c>
      <c r="J5" s="118" t="s">
        <v>70</v>
      </c>
      <c r="K5" s="87" t="s">
        <v>71</v>
      </c>
      <c r="L5" s="89" t="s">
        <v>72</v>
      </c>
      <c r="M5" s="90"/>
      <c r="N5" s="91"/>
      <c r="O5" s="92" t="s">
        <v>73</v>
      </c>
      <c r="P5" s="108" t="s">
        <v>74</v>
      </c>
      <c r="Q5" s="109"/>
      <c r="R5" s="109"/>
      <c r="S5" s="109"/>
      <c r="T5" s="110"/>
      <c r="U5" s="92" t="s">
        <v>75</v>
      </c>
      <c r="V5" s="111" t="s">
        <v>76</v>
      </c>
      <c r="W5" s="112"/>
      <c r="X5" s="113"/>
      <c r="Y5" s="92" t="s">
        <v>77</v>
      </c>
      <c r="Z5" s="114" t="s">
        <v>78</v>
      </c>
      <c r="AA5" s="115"/>
      <c r="AB5" s="115"/>
      <c r="AC5" s="115"/>
      <c r="AD5" s="115"/>
      <c r="AE5" s="115"/>
      <c r="AF5" s="116"/>
      <c r="AG5" s="100" t="s">
        <v>79</v>
      </c>
      <c r="AH5" s="100" t="s">
        <v>80</v>
      </c>
    </row>
    <row r="6" spans="1:34" ht="79.5" customHeight="1" x14ac:dyDescent="0.25">
      <c r="A6" s="84"/>
      <c r="B6" s="86"/>
      <c r="C6" s="86"/>
      <c r="D6" s="88"/>
      <c r="E6" s="88"/>
      <c r="F6" s="88"/>
      <c r="G6" s="88"/>
      <c r="H6" s="88"/>
      <c r="I6" s="88"/>
      <c r="J6" s="119"/>
      <c r="K6" s="88"/>
      <c r="L6" s="14" t="s">
        <v>81</v>
      </c>
      <c r="M6" s="14" t="s">
        <v>82</v>
      </c>
      <c r="N6" s="15" t="s">
        <v>83</v>
      </c>
      <c r="O6" s="93"/>
      <c r="P6" s="15" t="s">
        <v>81</v>
      </c>
      <c r="Q6" s="15" t="s">
        <v>82</v>
      </c>
      <c r="R6" s="14" t="s">
        <v>81</v>
      </c>
      <c r="S6" s="14" t="s">
        <v>82</v>
      </c>
      <c r="T6" s="15" t="s">
        <v>83</v>
      </c>
      <c r="U6" s="93"/>
      <c r="V6" s="15" t="s">
        <v>81</v>
      </c>
      <c r="W6" s="15" t="s">
        <v>82</v>
      </c>
      <c r="X6" s="15" t="s">
        <v>83</v>
      </c>
      <c r="Y6" s="93"/>
      <c r="Z6" s="16" t="s">
        <v>83</v>
      </c>
      <c r="AA6" s="16" t="s">
        <v>84</v>
      </c>
      <c r="AB6" s="16" t="s">
        <v>85</v>
      </c>
      <c r="AC6" s="16" t="s">
        <v>86</v>
      </c>
      <c r="AD6" s="16" t="s">
        <v>87</v>
      </c>
      <c r="AE6" s="16" t="s">
        <v>88</v>
      </c>
      <c r="AF6" s="16" t="s">
        <v>89</v>
      </c>
      <c r="AG6" s="101"/>
      <c r="AH6" s="101"/>
    </row>
    <row r="7" spans="1:34" x14ac:dyDescent="0.25">
      <c r="A7" s="17" t="s">
        <v>90</v>
      </c>
      <c r="B7" s="7" t="s">
        <v>91</v>
      </c>
      <c r="C7" s="7"/>
      <c r="D7" s="18"/>
      <c r="E7" s="18"/>
      <c r="F7" s="18"/>
      <c r="G7" s="18"/>
      <c r="H7" s="18"/>
      <c r="I7" s="18"/>
      <c r="J7" s="19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20"/>
      <c r="AA7" s="20"/>
      <c r="AB7" s="20"/>
      <c r="AC7" s="20"/>
      <c r="AD7" s="20"/>
      <c r="AE7" s="20"/>
      <c r="AF7" s="20"/>
      <c r="AG7" s="20"/>
      <c r="AH7" s="20"/>
    </row>
    <row r="8" spans="1:34" ht="15" customHeight="1" x14ac:dyDescent="0.25">
      <c r="A8" s="17"/>
      <c r="B8" s="21" t="s">
        <v>92</v>
      </c>
      <c r="C8" s="21" t="s">
        <v>93</v>
      </c>
      <c r="D8" s="18">
        <v>1</v>
      </c>
      <c r="E8" s="18">
        <v>1</v>
      </c>
      <c r="F8" s="18">
        <v>1</v>
      </c>
      <c r="G8" s="18">
        <v>1</v>
      </c>
      <c r="H8" s="18">
        <v>1</v>
      </c>
      <c r="I8" s="18">
        <v>1</v>
      </c>
      <c r="J8" s="18">
        <v>1</v>
      </c>
      <c r="K8" s="18">
        <v>1</v>
      </c>
      <c r="L8" s="18">
        <v>1</v>
      </c>
      <c r="M8" s="18">
        <v>1</v>
      </c>
      <c r="N8" s="18">
        <v>1</v>
      </c>
      <c r="O8" s="22"/>
      <c r="P8" s="22">
        <v>1</v>
      </c>
      <c r="Q8" s="22">
        <v>1</v>
      </c>
      <c r="R8" s="18">
        <v>1</v>
      </c>
      <c r="S8" s="18">
        <v>1</v>
      </c>
      <c r="T8" s="18">
        <v>1</v>
      </c>
      <c r="U8" s="22"/>
      <c r="V8" s="18">
        <v>1</v>
      </c>
      <c r="W8" s="18">
        <v>1</v>
      </c>
      <c r="X8" s="18">
        <v>1</v>
      </c>
      <c r="Y8" s="22"/>
      <c r="Z8" s="18">
        <v>1</v>
      </c>
      <c r="AA8" s="18">
        <v>1</v>
      </c>
      <c r="AB8" s="18">
        <v>1</v>
      </c>
      <c r="AC8" s="18">
        <v>1</v>
      </c>
      <c r="AD8" s="18">
        <v>1</v>
      </c>
      <c r="AE8" s="18">
        <v>1</v>
      </c>
      <c r="AF8" s="18">
        <v>1</v>
      </c>
      <c r="AG8" s="18"/>
      <c r="AH8" s="18">
        <v>1</v>
      </c>
    </row>
    <row r="9" spans="1:34" ht="25.5" x14ac:dyDescent="0.25">
      <c r="A9" s="17"/>
      <c r="B9" s="23" t="s">
        <v>94</v>
      </c>
      <c r="C9" s="21" t="s">
        <v>56</v>
      </c>
      <c r="D9" s="18">
        <v>236</v>
      </c>
      <c r="E9" s="18"/>
      <c r="F9" s="24">
        <v>500</v>
      </c>
      <c r="G9" s="24"/>
      <c r="H9" s="18">
        <v>536</v>
      </c>
      <c r="I9" s="18"/>
      <c r="J9" s="18">
        <v>536</v>
      </c>
      <c r="K9" s="18"/>
      <c r="L9" s="18">
        <v>1072</v>
      </c>
      <c r="M9" s="18">
        <v>1072</v>
      </c>
      <c r="N9" s="18">
        <v>1072</v>
      </c>
      <c r="O9" s="22"/>
      <c r="P9" s="22">
        <v>55</v>
      </c>
      <c r="Q9" s="22">
        <v>55</v>
      </c>
      <c r="R9" s="18">
        <v>1072</v>
      </c>
      <c r="S9" s="18">
        <v>1072</v>
      </c>
      <c r="T9" s="18">
        <v>1072</v>
      </c>
      <c r="U9" s="22"/>
      <c r="V9" s="18">
        <v>1072</v>
      </c>
      <c r="W9" s="18">
        <v>1072</v>
      </c>
      <c r="X9" s="18">
        <v>1072</v>
      </c>
      <c r="Y9" s="22"/>
      <c r="Z9" s="18">
        <v>1072</v>
      </c>
      <c r="AA9" s="18">
        <v>50</v>
      </c>
      <c r="AB9" s="18">
        <v>50</v>
      </c>
      <c r="AC9" s="18">
        <v>50</v>
      </c>
      <c r="AD9" s="18">
        <v>50</v>
      </c>
      <c r="AE9" s="18">
        <v>50</v>
      </c>
      <c r="AF9" s="18">
        <v>50</v>
      </c>
      <c r="AG9" s="18"/>
      <c r="AH9" s="18">
        <v>1072</v>
      </c>
    </row>
    <row r="10" spans="1:34" ht="24.75" customHeight="1" x14ac:dyDescent="0.25">
      <c r="A10" s="17"/>
      <c r="B10" s="25" t="s">
        <v>95</v>
      </c>
      <c r="C10" s="26" t="s">
        <v>93</v>
      </c>
      <c r="D10" s="18"/>
      <c r="E10" s="18"/>
      <c r="F10" s="24"/>
      <c r="G10" s="24"/>
      <c r="H10" s="18">
        <v>18.594999999999999</v>
      </c>
      <c r="I10" s="18"/>
      <c r="J10" s="18">
        <v>18.594999999999999</v>
      </c>
      <c r="K10" s="18"/>
      <c r="L10" s="18">
        <v>37.19</v>
      </c>
      <c r="M10" s="18">
        <v>37.189900000000002</v>
      </c>
      <c r="N10" s="18">
        <v>37.190060000000003</v>
      </c>
      <c r="O10" s="22"/>
      <c r="P10" s="22">
        <f>P11</f>
        <v>27</v>
      </c>
      <c r="Q10" s="22">
        <f t="shared" ref="Q10" si="0">Q11</f>
        <v>27</v>
      </c>
      <c r="R10" s="18">
        <v>37.19</v>
      </c>
      <c r="S10" s="18">
        <v>37.189900000000002</v>
      </c>
      <c r="T10" s="18">
        <v>37.190060000000003</v>
      </c>
      <c r="U10" s="22"/>
      <c r="V10" s="18">
        <v>37.19</v>
      </c>
      <c r="W10" s="18">
        <v>37.189900000000002</v>
      </c>
      <c r="X10" s="18">
        <v>37.190060000000003</v>
      </c>
      <c r="Y10" s="22"/>
      <c r="Z10" s="18">
        <v>37.190060000000003</v>
      </c>
      <c r="AA10" s="18">
        <v>41</v>
      </c>
      <c r="AB10" s="18">
        <v>41</v>
      </c>
      <c r="AC10" s="18">
        <v>41</v>
      </c>
      <c r="AD10" s="18">
        <v>41</v>
      </c>
      <c r="AE10" s="18">
        <v>41</v>
      </c>
      <c r="AF10" s="18">
        <v>41</v>
      </c>
      <c r="AG10" s="18"/>
      <c r="AH10" s="18">
        <v>37.190060000000003</v>
      </c>
    </row>
    <row r="11" spans="1:34" ht="27.75" customHeight="1" x14ac:dyDescent="0.25">
      <c r="A11" s="17"/>
      <c r="B11" s="27" t="s">
        <v>96</v>
      </c>
      <c r="C11" s="26" t="s">
        <v>93</v>
      </c>
      <c r="D11" s="18"/>
      <c r="E11" s="18"/>
      <c r="F11" s="24"/>
      <c r="G11" s="24"/>
      <c r="H11" s="18">
        <v>18.594999999999999</v>
      </c>
      <c r="I11" s="18"/>
      <c r="J11" s="18">
        <v>18.594999999999999</v>
      </c>
      <c r="K11" s="18"/>
      <c r="L11" s="18">
        <v>37.189900000000002</v>
      </c>
      <c r="M11" s="18">
        <v>37.189900000000002</v>
      </c>
      <c r="N11" s="18">
        <v>37.190060000000003</v>
      </c>
      <c r="O11" s="22"/>
      <c r="P11" s="22">
        <v>27</v>
      </c>
      <c r="Q11" s="22">
        <v>27</v>
      </c>
      <c r="R11" s="18">
        <v>37.189900000000002</v>
      </c>
      <c r="S11" s="18">
        <v>37.189900000000002</v>
      </c>
      <c r="T11" s="18">
        <v>37.190060000000003</v>
      </c>
      <c r="U11" s="22"/>
      <c r="V11" s="18">
        <v>37.189900000000002</v>
      </c>
      <c r="W11" s="18">
        <v>37.189900000000002</v>
      </c>
      <c r="X11" s="18">
        <v>37.190060000000003</v>
      </c>
      <c r="Y11" s="22"/>
      <c r="Z11" s="18">
        <v>37.190060000000003</v>
      </c>
      <c r="AA11" s="18">
        <v>41</v>
      </c>
      <c r="AB11" s="18">
        <v>41</v>
      </c>
      <c r="AC11" s="18">
        <v>41</v>
      </c>
      <c r="AD11" s="18">
        <v>41</v>
      </c>
      <c r="AE11" s="18">
        <v>41</v>
      </c>
      <c r="AF11" s="18">
        <v>41</v>
      </c>
      <c r="AG11" s="18"/>
      <c r="AH11" s="18">
        <v>37.190060000000003</v>
      </c>
    </row>
    <row r="12" spans="1:34" ht="15.75" customHeight="1" x14ac:dyDescent="0.25">
      <c r="A12" s="17">
        <v>0</v>
      </c>
      <c r="B12" s="28" t="s">
        <v>97</v>
      </c>
      <c r="C12" s="21" t="s">
        <v>98</v>
      </c>
      <c r="D12" s="18">
        <f>+D20</f>
        <v>1152.5</v>
      </c>
      <c r="E12" s="18"/>
      <c r="F12" s="24">
        <f>F20</f>
        <v>15059.48</v>
      </c>
      <c r="G12" s="24"/>
      <c r="H12" s="18">
        <f t="shared" ref="H12:J13" si="1">+H13</f>
        <v>23206.559999999998</v>
      </c>
      <c r="I12" s="18"/>
      <c r="J12" s="18">
        <f t="shared" si="1"/>
        <v>23206.559999999998</v>
      </c>
      <c r="K12" s="18">
        <f t="shared" ref="K12:T14" si="2">+K13</f>
        <v>0</v>
      </c>
      <c r="L12" s="18">
        <f>N12/2</f>
        <v>23206.597440000001</v>
      </c>
      <c r="M12" s="18">
        <f>N12/2</f>
        <v>23206.597440000001</v>
      </c>
      <c r="N12" s="18">
        <f t="shared" si="2"/>
        <v>46413.194880000003</v>
      </c>
      <c r="O12" s="22"/>
      <c r="P12" s="22">
        <f t="shared" si="2"/>
        <v>23206.597440000001</v>
      </c>
      <c r="Q12" s="22">
        <f t="shared" si="2"/>
        <v>23206.597440000001</v>
      </c>
      <c r="R12" s="18">
        <f>T12/2</f>
        <v>23206.597440000001</v>
      </c>
      <c r="S12" s="18">
        <f>T12/2</f>
        <v>23206.597440000001</v>
      </c>
      <c r="T12" s="18">
        <f t="shared" si="2"/>
        <v>46413.194880000003</v>
      </c>
      <c r="U12" s="22"/>
      <c r="V12" s="18">
        <f>X12/2</f>
        <v>23206.597440000001</v>
      </c>
      <c r="W12" s="18">
        <f>X12/2</f>
        <v>23206.597440000001</v>
      </c>
      <c r="X12" s="18">
        <f t="shared" ref="X12:Z13" si="3">+X13</f>
        <v>46413.194880000003</v>
      </c>
      <c r="Y12" s="22"/>
      <c r="Z12" s="18">
        <f t="shared" si="3"/>
        <v>46413.194880000003</v>
      </c>
      <c r="AA12" s="18">
        <f>Z12/4</f>
        <v>11603.298720000001</v>
      </c>
      <c r="AB12" s="18">
        <f>Z12/4</f>
        <v>11603.298720000001</v>
      </c>
      <c r="AC12" s="18">
        <f>Z12/2</f>
        <v>23206.597440000001</v>
      </c>
      <c r="AD12" s="18">
        <f t="shared" ref="AD12:AF14" si="4">AD13</f>
        <v>11603.298720000001</v>
      </c>
      <c r="AE12" s="18">
        <f t="shared" si="4"/>
        <v>34809.896160000004</v>
      </c>
      <c r="AF12" s="18">
        <f t="shared" si="4"/>
        <v>11603.298720000001</v>
      </c>
      <c r="AG12" s="18"/>
      <c r="AH12" s="18">
        <f t="shared" ref="AH12:AH13" si="5">+AH13</f>
        <v>46413.194880000003</v>
      </c>
    </row>
    <row r="13" spans="1:34" ht="17.25" customHeight="1" x14ac:dyDescent="0.25">
      <c r="A13" s="17">
        <v>0</v>
      </c>
      <c r="B13" s="28" t="s">
        <v>99</v>
      </c>
      <c r="C13" s="21" t="s">
        <v>98</v>
      </c>
      <c r="D13" s="18">
        <f>D20</f>
        <v>1152.5</v>
      </c>
      <c r="E13" s="18"/>
      <c r="F13" s="24">
        <f>F20</f>
        <v>15059.48</v>
      </c>
      <c r="G13" s="24"/>
      <c r="H13" s="18">
        <f t="shared" si="1"/>
        <v>23206.559999999998</v>
      </c>
      <c r="I13" s="18"/>
      <c r="J13" s="18">
        <f t="shared" si="1"/>
        <v>23206.559999999998</v>
      </c>
      <c r="K13" s="18">
        <f t="shared" si="2"/>
        <v>0</v>
      </c>
      <c r="L13" s="18">
        <f t="shared" ref="L13:L19" si="6">N13/2</f>
        <v>23206.597440000001</v>
      </c>
      <c r="M13" s="18">
        <f t="shared" ref="M13:M19" si="7">N13/2</f>
        <v>23206.597440000001</v>
      </c>
      <c r="N13" s="18">
        <f t="shared" si="2"/>
        <v>46413.194880000003</v>
      </c>
      <c r="O13" s="22"/>
      <c r="P13" s="22">
        <f t="shared" si="2"/>
        <v>23206.597440000001</v>
      </c>
      <c r="Q13" s="22">
        <f t="shared" si="2"/>
        <v>23206.597440000001</v>
      </c>
      <c r="R13" s="18">
        <f t="shared" ref="R13:R15" si="8">T13/2</f>
        <v>23206.597440000001</v>
      </c>
      <c r="S13" s="18">
        <f t="shared" ref="S13:S15" si="9">T13/2</f>
        <v>23206.597440000001</v>
      </c>
      <c r="T13" s="18">
        <f t="shared" si="2"/>
        <v>46413.194880000003</v>
      </c>
      <c r="U13" s="22"/>
      <c r="V13" s="18">
        <f t="shared" ref="V13:V15" si="10">X13/2</f>
        <v>23206.597440000001</v>
      </c>
      <c r="W13" s="18">
        <f t="shared" ref="W13:W15" si="11">X13/2</f>
        <v>23206.597440000001</v>
      </c>
      <c r="X13" s="18">
        <f t="shared" si="3"/>
        <v>46413.194880000003</v>
      </c>
      <c r="Y13" s="22"/>
      <c r="Z13" s="18">
        <f t="shared" si="3"/>
        <v>46413.194880000003</v>
      </c>
      <c r="AA13" s="18">
        <f t="shared" ref="AA13:AA19" si="12">Z13/4</f>
        <v>11603.298720000001</v>
      </c>
      <c r="AB13" s="18">
        <f t="shared" ref="AB13:AB19" si="13">Z13/4</f>
        <v>11603.298720000001</v>
      </c>
      <c r="AC13" s="18">
        <f t="shared" ref="AC13:AC20" si="14">Z13/2</f>
        <v>23206.597440000001</v>
      </c>
      <c r="AD13" s="18">
        <f t="shared" si="4"/>
        <v>11603.298720000001</v>
      </c>
      <c r="AE13" s="18">
        <f t="shared" si="4"/>
        <v>34809.896160000004</v>
      </c>
      <c r="AF13" s="18">
        <f t="shared" si="4"/>
        <v>11603.298720000001</v>
      </c>
      <c r="AG13" s="18"/>
      <c r="AH13" s="18">
        <f t="shared" si="5"/>
        <v>46413.194880000003</v>
      </c>
    </row>
    <row r="14" spans="1:34" ht="19.5" customHeight="1" x14ac:dyDescent="0.25">
      <c r="A14" s="17">
        <v>0</v>
      </c>
      <c r="B14" s="28" t="s">
        <v>100</v>
      </c>
      <c r="C14" s="21" t="s">
        <v>98</v>
      </c>
      <c r="D14" s="18"/>
      <c r="E14" s="18"/>
      <c r="F14" s="24"/>
      <c r="G14" s="24"/>
      <c r="H14" s="18">
        <f>+H15</f>
        <v>23206.559999999998</v>
      </c>
      <c r="I14" s="18"/>
      <c r="J14" s="18">
        <f>+J15</f>
        <v>23206.559999999998</v>
      </c>
      <c r="K14" s="18">
        <f t="shared" si="2"/>
        <v>0</v>
      </c>
      <c r="L14" s="18">
        <f t="shared" si="6"/>
        <v>23206.597440000001</v>
      </c>
      <c r="M14" s="18">
        <f t="shared" si="7"/>
        <v>23206.597440000001</v>
      </c>
      <c r="N14" s="18">
        <f>+N15</f>
        <v>46413.194880000003</v>
      </c>
      <c r="O14" s="22"/>
      <c r="P14" s="22">
        <f t="shared" si="2"/>
        <v>23206.597440000001</v>
      </c>
      <c r="Q14" s="22">
        <f t="shared" si="2"/>
        <v>23206.597440000001</v>
      </c>
      <c r="R14" s="18">
        <f t="shared" si="8"/>
        <v>23206.597440000001</v>
      </c>
      <c r="S14" s="18">
        <f t="shared" si="9"/>
        <v>23206.597440000001</v>
      </c>
      <c r="T14" s="18">
        <f>+T15</f>
        <v>46413.194880000003</v>
      </c>
      <c r="U14" s="22"/>
      <c r="V14" s="18">
        <f t="shared" si="10"/>
        <v>23206.597440000001</v>
      </c>
      <c r="W14" s="18">
        <f t="shared" si="11"/>
        <v>23206.597440000001</v>
      </c>
      <c r="X14" s="18">
        <f>+X15</f>
        <v>46413.194880000003</v>
      </c>
      <c r="Y14" s="22"/>
      <c r="Z14" s="18">
        <f>+Z15</f>
        <v>46413.194880000003</v>
      </c>
      <c r="AA14" s="18">
        <f t="shared" si="12"/>
        <v>11603.298720000001</v>
      </c>
      <c r="AB14" s="18">
        <f t="shared" si="13"/>
        <v>11603.298720000001</v>
      </c>
      <c r="AC14" s="18">
        <f t="shared" si="14"/>
        <v>23206.597440000001</v>
      </c>
      <c r="AD14" s="18">
        <f t="shared" si="4"/>
        <v>11603.298720000001</v>
      </c>
      <c r="AE14" s="18">
        <f t="shared" si="4"/>
        <v>34809.896160000004</v>
      </c>
      <c r="AF14" s="18">
        <f t="shared" si="4"/>
        <v>11603.298720000001</v>
      </c>
      <c r="AG14" s="18"/>
      <c r="AH14" s="18">
        <f>+AH15</f>
        <v>46413.194880000003</v>
      </c>
    </row>
    <row r="15" spans="1:34" ht="29.25" customHeight="1" x14ac:dyDescent="0.25">
      <c r="A15" s="17">
        <v>0</v>
      </c>
      <c r="B15" s="28" t="s">
        <v>101</v>
      </c>
      <c r="C15" s="21" t="s">
        <v>98</v>
      </c>
      <c r="D15" s="18"/>
      <c r="E15" s="18"/>
      <c r="F15" s="24"/>
      <c r="G15" s="24"/>
      <c r="H15" s="18">
        <f>+H17</f>
        <v>23206.559999999998</v>
      </c>
      <c r="I15" s="18"/>
      <c r="J15" s="18">
        <f>+J17</f>
        <v>23206.559999999998</v>
      </c>
      <c r="K15" s="18">
        <f t="shared" ref="K15" si="15">+K17</f>
        <v>0</v>
      </c>
      <c r="L15" s="18">
        <f t="shared" si="6"/>
        <v>23206.597440000001</v>
      </c>
      <c r="M15" s="18">
        <f t="shared" si="7"/>
        <v>23206.597440000001</v>
      </c>
      <c r="N15" s="18">
        <f>+N17</f>
        <v>46413.194880000003</v>
      </c>
      <c r="O15" s="22"/>
      <c r="P15" s="22">
        <f t="shared" ref="P15:Q15" si="16">+P17</f>
        <v>23206.597440000001</v>
      </c>
      <c r="Q15" s="22">
        <f t="shared" si="16"/>
        <v>23206.597440000001</v>
      </c>
      <c r="R15" s="18">
        <f t="shared" si="8"/>
        <v>23206.597440000001</v>
      </c>
      <c r="S15" s="18">
        <f t="shared" si="9"/>
        <v>23206.597440000001</v>
      </c>
      <c r="T15" s="18">
        <f>+T17</f>
        <v>46413.194880000003</v>
      </c>
      <c r="U15" s="22"/>
      <c r="V15" s="18">
        <f t="shared" si="10"/>
        <v>23206.597440000001</v>
      </c>
      <c r="W15" s="18">
        <f t="shared" si="11"/>
        <v>23206.597440000001</v>
      </c>
      <c r="X15" s="18">
        <f>+X17</f>
        <v>46413.194880000003</v>
      </c>
      <c r="Y15" s="22"/>
      <c r="Z15" s="18">
        <f>+Z17</f>
        <v>46413.194880000003</v>
      </c>
      <c r="AA15" s="18">
        <f t="shared" si="12"/>
        <v>11603.298720000001</v>
      </c>
      <c r="AB15" s="18">
        <f t="shared" si="13"/>
        <v>11603.298720000001</v>
      </c>
      <c r="AC15" s="18">
        <f t="shared" si="14"/>
        <v>23206.597440000001</v>
      </c>
      <c r="AD15" s="18">
        <f>AA15</f>
        <v>11603.298720000001</v>
      </c>
      <c r="AE15" s="18">
        <f>AC15+AD15</f>
        <v>34809.896160000004</v>
      </c>
      <c r="AF15" s="18">
        <f>AA15</f>
        <v>11603.298720000001</v>
      </c>
      <c r="AG15" s="18"/>
      <c r="AH15" s="18">
        <f>+AH17</f>
        <v>46413.194880000003</v>
      </c>
    </row>
    <row r="16" spans="1:34" ht="34.5" customHeight="1" x14ac:dyDescent="0.25">
      <c r="A16" s="17"/>
      <c r="B16" s="30" t="s">
        <v>102</v>
      </c>
      <c r="C16" s="21" t="s">
        <v>98</v>
      </c>
      <c r="D16" s="18"/>
      <c r="E16" s="18"/>
      <c r="F16" s="24"/>
      <c r="G16" s="24"/>
      <c r="H16" s="18">
        <v>104000</v>
      </c>
      <c r="I16" s="18"/>
      <c r="J16" s="18">
        <v>104000</v>
      </c>
      <c r="K16" s="18" t="e">
        <f t="shared" ref="K16" si="17">K15*1000/12/K10</f>
        <v>#DIV/0!</v>
      </c>
      <c r="L16" s="18">
        <f>N16</f>
        <v>104000</v>
      </c>
      <c r="M16" s="18">
        <f>N16</f>
        <v>104000</v>
      </c>
      <c r="N16" s="29">
        <v>104000</v>
      </c>
      <c r="O16" s="22"/>
      <c r="P16" s="22">
        <v>92617</v>
      </c>
      <c r="Q16" s="22">
        <v>92617</v>
      </c>
      <c r="R16" s="18">
        <f>T16</f>
        <v>104000</v>
      </c>
      <c r="S16" s="18">
        <f>T16</f>
        <v>104000</v>
      </c>
      <c r="T16" s="29">
        <v>104000</v>
      </c>
      <c r="U16" s="22"/>
      <c r="V16" s="18">
        <f>X16</f>
        <v>104000</v>
      </c>
      <c r="W16" s="18">
        <f>X16</f>
        <v>104000</v>
      </c>
      <c r="X16" s="29">
        <v>104000</v>
      </c>
      <c r="Y16" s="22"/>
      <c r="Z16" s="29">
        <v>104000</v>
      </c>
      <c r="AA16" s="31">
        <v>104000</v>
      </c>
      <c r="AB16" s="31">
        <v>104000</v>
      </c>
      <c r="AC16" s="31">
        <v>104000</v>
      </c>
      <c r="AD16" s="31">
        <v>104000</v>
      </c>
      <c r="AE16" s="31">
        <v>104000</v>
      </c>
      <c r="AF16" s="31">
        <v>104000</v>
      </c>
      <c r="AG16" s="18"/>
      <c r="AH16" s="29">
        <v>104000</v>
      </c>
    </row>
    <row r="17" spans="1:34" ht="45.75" customHeight="1" x14ac:dyDescent="0.25">
      <c r="A17" s="17">
        <v>4111</v>
      </c>
      <c r="B17" s="28" t="s">
        <v>103</v>
      </c>
      <c r="C17" s="21" t="s">
        <v>98</v>
      </c>
      <c r="D17" s="18"/>
      <c r="E17" s="18"/>
      <c r="F17" s="24"/>
      <c r="G17" s="24"/>
      <c r="H17" s="18">
        <f t="shared" ref="H17:J17" si="18">+H18</f>
        <v>23206.559999999998</v>
      </c>
      <c r="I17" s="18"/>
      <c r="J17" s="18">
        <f t="shared" si="18"/>
        <v>23206.559999999998</v>
      </c>
      <c r="K17" s="18">
        <f t="shared" ref="K17:T17" si="19">+K18</f>
        <v>0</v>
      </c>
      <c r="L17" s="18">
        <f t="shared" si="6"/>
        <v>23206.597440000001</v>
      </c>
      <c r="M17" s="18">
        <f t="shared" si="7"/>
        <v>23206.597440000001</v>
      </c>
      <c r="N17" s="18">
        <f t="shared" si="19"/>
        <v>46413.194880000003</v>
      </c>
      <c r="O17" s="22"/>
      <c r="P17" s="22">
        <f t="shared" si="19"/>
        <v>23206.597440000001</v>
      </c>
      <c r="Q17" s="22">
        <f t="shared" si="19"/>
        <v>23206.597440000001</v>
      </c>
      <c r="R17" s="18">
        <f t="shared" ref="R17:R19" si="20">T17/2</f>
        <v>23206.597440000001</v>
      </c>
      <c r="S17" s="18">
        <f t="shared" ref="S17:S19" si="21">T17/2</f>
        <v>23206.597440000001</v>
      </c>
      <c r="T17" s="18">
        <f t="shared" si="19"/>
        <v>46413.194880000003</v>
      </c>
      <c r="U17" s="22"/>
      <c r="V17" s="18">
        <f t="shared" ref="V17:V19" si="22">X17/2</f>
        <v>23206.597440000001</v>
      </c>
      <c r="W17" s="18">
        <f t="shared" ref="W17:W19" si="23">X17/2</f>
        <v>23206.597440000001</v>
      </c>
      <c r="X17" s="18">
        <f t="shared" ref="X17:Z17" si="24">+X18</f>
        <v>46413.194880000003</v>
      </c>
      <c r="Y17" s="22"/>
      <c r="Z17" s="18">
        <f t="shared" si="24"/>
        <v>46413.194880000003</v>
      </c>
      <c r="AA17" s="18">
        <f t="shared" si="12"/>
        <v>11603.298720000001</v>
      </c>
      <c r="AB17" s="18">
        <f t="shared" si="13"/>
        <v>11603.298720000001</v>
      </c>
      <c r="AC17" s="18">
        <f t="shared" si="14"/>
        <v>23206.597440000001</v>
      </c>
      <c r="AD17" s="18">
        <f t="shared" ref="AD17:AF17" si="25">AD18</f>
        <v>11603.298720000001</v>
      </c>
      <c r="AE17" s="18">
        <f t="shared" si="25"/>
        <v>34809.896160000004</v>
      </c>
      <c r="AF17" s="18">
        <f t="shared" si="25"/>
        <v>11603.298720000001</v>
      </c>
      <c r="AG17" s="18"/>
      <c r="AH17" s="18">
        <f t="shared" ref="AH17" si="26">+AH18</f>
        <v>46413.194880000003</v>
      </c>
    </row>
    <row r="18" spans="1:34" ht="18" customHeight="1" x14ac:dyDescent="0.25">
      <c r="A18" s="17"/>
      <c r="B18" s="32" t="s">
        <v>104</v>
      </c>
      <c r="C18" s="21" t="s">
        <v>98</v>
      </c>
      <c r="D18" s="18"/>
      <c r="E18" s="18"/>
      <c r="F18" s="24"/>
      <c r="G18" s="24"/>
      <c r="H18" s="18">
        <f t="shared" ref="H18:J18" si="27">H19</f>
        <v>23206.559999999998</v>
      </c>
      <c r="I18" s="18"/>
      <c r="J18" s="18">
        <f t="shared" si="27"/>
        <v>23206.559999999998</v>
      </c>
      <c r="K18" s="18">
        <f t="shared" ref="K18:T18" si="28">K19</f>
        <v>0</v>
      </c>
      <c r="L18" s="18">
        <f t="shared" si="6"/>
        <v>23206.597440000001</v>
      </c>
      <c r="M18" s="18">
        <f t="shared" si="7"/>
        <v>23206.597440000001</v>
      </c>
      <c r="N18" s="18">
        <f t="shared" si="28"/>
        <v>46413.194880000003</v>
      </c>
      <c r="O18" s="22"/>
      <c r="P18" s="22">
        <f t="shared" si="28"/>
        <v>23206.597440000001</v>
      </c>
      <c r="Q18" s="22">
        <f t="shared" si="28"/>
        <v>23206.597440000001</v>
      </c>
      <c r="R18" s="18">
        <f t="shared" si="20"/>
        <v>23206.597440000001</v>
      </c>
      <c r="S18" s="18">
        <f t="shared" si="21"/>
        <v>23206.597440000001</v>
      </c>
      <c r="T18" s="18">
        <f t="shared" si="28"/>
        <v>46413.194880000003</v>
      </c>
      <c r="U18" s="22"/>
      <c r="V18" s="18">
        <f t="shared" si="22"/>
        <v>23206.597440000001</v>
      </c>
      <c r="W18" s="18">
        <f t="shared" si="23"/>
        <v>23206.597440000001</v>
      </c>
      <c r="X18" s="18">
        <f t="shared" ref="X18:Z18" si="29">X19</f>
        <v>46413.194880000003</v>
      </c>
      <c r="Y18" s="22"/>
      <c r="Z18" s="18">
        <f t="shared" si="29"/>
        <v>46413.194880000003</v>
      </c>
      <c r="AA18" s="18">
        <f t="shared" si="12"/>
        <v>11603.298720000001</v>
      </c>
      <c r="AB18" s="18">
        <f t="shared" si="13"/>
        <v>11603.298720000001</v>
      </c>
      <c r="AC18" s="18">
        <f t="shared" si="14"/>
        <v>23206.597440000001</v>
      </c>
      <c r="AD18" s="18">
        <f>AA18</f>
        <v>11603.298720000001</v>
      </c>
      <c r="AE18" s="18">
        <f t="shared" ref="AE18:AE20" si="30">AC18+AD18</f>
        <v>34809.896160000004</v>
      </c>
      <c r="AF18" s="18">
        <f>AA18</f>
        <v>11603.298720000001</v>
      </c>
      <c r="AG18" s="18"/>
      <c r="AH18" s="18">
        <f t="shared" ref="AH18" si="31">AH19</f>
        <v>46413.194880000003</v>
      </c>
    </row>
    <row r="19" spans="1:34" ht="42" customHeight="1" x14ac:dyDescent="0.25">
      <c r="A19" s="17"/>
      <c r="B19" s="21" t="s">
        <v>105</v>
      </c>
      <c r="C19" s="21" t="s">
        <v>98</v>
      </c>
      <c r="D19" s="29"/>
      <c r="E19" s="18"/>
      <c r="F19" s="33"/>
      <c r="G19" s="24"/>
      <c r="H19" s="18">
        <f>H11*H16*12/1000</f>
        <v>23206.559999999998</v>
      </c>
      <c r="I19" s="18"/>
      <c r="J19" s="18">
        <f>J11*J16*12/1000</f>
        <v>23206.559999999998</v>
      </c>
      <c r="K19" s="18"/>
      <c r="L19" s="18">
        <f t="shared" si="6"/>
        <v>23206.597440000001</v>
      </c>
      <c r="M19" s="18">
        <f t="shared" si="7"/>
        <v>23206.597440000001</v>
      </c>
      <c r="N19" s="18">
        <f>N16*N11*12/1000</f>
        <v>46413.194880000003</v>
      </c>
      <c r="O19" s="34"/>
      <c r="P19" s="22">
        <f>T19/2</f>
        <v>23206.597440000001</v>
      </c>
      <c r="Q19" s="22">
        <f>T19/2</f>
        <v>23206.597440000001</v>
      </c>
      <c r="R19" s="18">
        <f t="shared" si="20"/>
        <v>23206.597440000001</v>
      </c>
      <c r="S19" s="18">
        <f t="shared" si="21"/>
        <v>23206.597440000001</v>
      </c>
      <c r="T19" s="18">
        <f>T16*T11*12/1000</f>
        <v>46413.194880000003</v>
      </c>
      <c r="U19" s="34"/>
      <c r="V19" s="18">
        <f t="shared" si="22"/>
        <v>23206.597440000001</v>
      </c>
      <c r="W19" s="18">
        <f t="shared" si="23"/>
        <v>23206.597440000001</v>
      </c>
      <c r="X19" s="18">
        <f>X16*X11*12/1000</f>
        <v>46413.194880000003</v>
      </c>
      <c r="Y19" s="34"/>
      <c r="Z19" s="18">
        <f>Z16*Z11*12/1000</f>
        <v>46413.194880000003</v>
      </c>
      <c r="AA19" s="18">
        <f t="shared" si="12"/>
        <v>11603.298720000001</v>
      </c>
      <c r="AB19" s="18">
        <f t="shared" si="13"/>
        <v>11603.298720000001</v>
      </c>
      <c r="AC19" s="18">
        <f t="shared" si="14"/>
        <v>23206.597440000001</v>
      </c>
      <c r="AD19" s="18">
        <f>AA19</f>
        <v>11603.298720000001</v>
      </c>
      <c r="AE19" s="18">
        <f t="shared" si="30"/>
        <v>34809.896160000004</v>
      </c>
      <c r="AF19" s="18">
        <f>AA19</f>
        <v>11603.298720000001</v>
      </c>
      <c r="AG19" s="18"/>
      <c r="AH19" s="18">
        <f>AH16*AH11*12/1000</f>
        <v>46413.194880000003</v>
      </c>
    </row>
    <row r="20" spans="1:34" ht="13.5" thickBot="1" x14ac:dyDescent="0.3">
      <c r="A20" s="35">
        <v>4639</v>
      </c>
      <c r="B20" s="21" t="s">
        <v>117</v>
      </c>
      <c r="C20" s="21" t="s">
        <v>98</v>
      </c>
      <c r="D20" s="37">
        <v>1152.5</v>
      </c>
      <c r="E20" s="37"/>
      <c r="F20" s="38">
        <v>15059.48</v>
      </c>
      <c r="G20" s="38"/>
      <c r="H20" s="39"/>
      <c r="I20" s="39"/>
      <c r="J20" s="39"/>
      <c r="K20" s="37"/>
      <c r="L20" s="37"/>
      <c r="M20" s="37"/>
      <c r="N20" s="37"/>
      <c r="O20" s="39"/>
      <c r="P20" s="39"/>
      <c r="Q20" s="39"/>
      <c r="R20" s="37"/>
      <c r="S20" s="37"/>
      <c r="T20" s="37"/>
      <c r="U20" s="39"/>
      <c r="V20" s="37"/>
      <c r="W20" s="37"/>
      <c r="X20" s="37"/>
      <c r="Y20" s="39"/>
      <c r="Z20" s="37"/>
      <c r="AA20" s="36"/>
      <c r="AB20" s="36"/>
      <c r="AC20" s="18">
        <f t="shared" si="14"/>
        <v>0</v>
      </c>
      <c r="AD20" s="36"/>
      <c r="AE20" s="40">
        <f t="shared" si="30"/>
        <v>0</v>
      </c>
      <c r="AF20" s="40">
        <f t="shared" ref="AF20" si="32">Z20-AE20</f>
        <v>0</v>
      </c>
      <c r="AG20" s="36"/>
      <c r="AH20" s="20"/>
    </row>
    <row r="21" spans="1:34" ht="19.5" customHeight="1" x14ac:dyDescent="0.3">
      <c r="A21" s="6"/>
      <c r="B21" s="41" t="s">
        <v>106</v>
      </c>
      <c r="C21" s="42"/>
      <c r="D21" s="43"/>
      <c r="E21" s="43"/>
      <c r="F21" s="43"/>
      <c r="G21" s="43"/>
      <c r="H21" s="43"/>
      <c r="I21" s="43"/>
      <c r="K21" s="43"/>
      <c r="L21" s="43"/>
      <c r="M21" s="43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5"/>
      <c r="AA21" s="5"/>
      <c r="AB21" s="5"/>
      <c r="AC21" s="5"/>
      <c r="AD21" s="5"/>
      <c r="AE21" s="5"/>
      <c r="AF21" s="5"/>
      <c r="AG21" s="5"/>
      <c r="AH21" s="5"/>
    </row>
    <row r="22" spans="1:34" ht="87" customHeight="1" x14ac:dyDescent="0.25">
      <c r="A22" s="6"/>
      <c r="B22" s="102" t="s">
        <v>107</v>
      </c>
      <c r="C22" s="103"/>
      <c r="D22" s="103"/>
      <c r="E22" s="103"/>
      <c r="F22" s="103"/>
      <c r="G22" s="103"/>
      <c r="H22" s="103"/>
      <c r="I22" s="103"/>
      <c r="J22" s="103"/>
      <c r="K22" s="103"/>
      <c r="L22" s="45"/>
      <c r="M22" s="45"/>
      <c r="N22" s="46"/>
      <c r="O22" s="46"/>
      <c r="P22" s="46"/>
      <c r="Q22" s="46"/>
      <c r="R22" s="46"/>
      <c r="S22" s="46"/>
      <c r="T22" s="46">
        <f>23206.6/12/104</f>
        <v>18.59503205128205</v>
      </c>
      <c r="U22" s="46"/>
      <c r="V22" s="46"/>
      <c r="W22" s="46"/>
      <c r="X22" s="46"/>
      <c r="Y22" s="46"/>
      <c r="Z22" s="5"/>
      <c r="AA22" s="5"/>
      <c r="AB22" s="5"/>
      <c r="AC22" s="5"/>
      <c r="AD22" s="5"/>
      <c r="AE22" s="5"/>
      <c r="AF22" s="5"/>
      <c r="AG22" s="5"/>
      <c r="AH22" s="5"/>
    </row>
    <row r="23" spans="1:34" ht="91.5" customHeight="1" x14ac:dyDescent="0.25">
      <c r="A23" s="6"/>
      <c r="B23" s="104" t="s">
        <v>108</v>
      </c>
      <c r="C23" s="105"/>
      <c r="D23" s="105"/>
      <c r="E23" s="105"/>
      <c r="F23" s="105"/>
      <c r="G23" s="105"/>
      <c r="H23" s="105"/>
      <c r="I23" s="105"/>
      <c r="J23" s="105"/>
      <c r="K23" s="105"/>
      <c r="L23" s="47"/>
      <c r="M23" s="47"/>
      <c r="N23" s="47"/>
      <c r="O23" s="47"/>
      <c r="P23" s="47"/>
      <c r="Q23" s="47"/>
      <c r="R23" s="47"/>
      <c r="S23" s="47"/>
      <c r="T23" s="47">
        <f>46413.2/12/104</f>
        <v>37.190064102564101</v>
      </c>
      <c r="U23" s="47"/>
      <c r="V23" s="47"/>
      <c r="W23" s="47"/>
      <c r="X23" s="47"/>
      <c r="Y23" s="47"/>
    </row>
    <row r="24" spans="1:34" ht="99.75" customHeight="1" x14ac:dyDescent="0.25">
      <c r="A24" s="6"/>
      <c r="B24" s="104" t="s">
        <v>109</v>
      </c>
      <c r="C24" s="105"/>
      <c r="D24" s="105"/>
      <c r="E24" s="105"/>
      <c r="F24" s="105"/>
      <c r="G24" s="105"/>
      <c r="H24" s="105"/>
      <c r="I24" s="105"/>
      <c r="J24" s="105"/>
      <c r="K24" s="105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</row>
    <row r="25" spans="1:34" ht="75" customHeight="1" x14ac:dyDescent="0.25">
      <c r="A25" s="6"/>
      <c r="B25" s="106" t="s">
        <v>110</v>
      </c>
      <c r="C25" s="105"/>
      <c r="D25" s="105"/>
      <c r="E25" s="105"/>
      <c r="F25" s="105"/>
      <c r="G25" s="105"/>
      <c r="H25" s="105"/>
      <c r="I25" s="105"/>
      <c r="J25" s="105"/>
      <c r="K25" s="105"/>
      <c r="L25" s="47"/>
      <c r="M25" s="47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</row>
    <row r="26" spans="1:34" ht="79.5" customHeight="1" x14ac:dyDescent="0.25">
      <c r="A26" s="6"/>
      <c r="B26" s="107" t="s">
        <v>111</v>
      </c>
      <c r="C26" s="105"/>
      <c r="D26" s="105"/>
      <c r="E26" s="105"/>
      <c r="F26" s="105"/>
      <c r="G26" s="105"/>
      <c r="H26" s="105"/>
      <c r="I26" s="105"/>
      <c r="J26" s="105"/>
      <c r="K26" s="105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</row>
    <row r="28" spans="1:34" x14ac:dyDescent="0.25">
      <c r="A28" s="99"/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3"/>
      <c r="M28" s="3"/>
    </row>
  </sheetData>
  <mergeCells count="29">
    <mergeCell ref="A28:K28"/>
    <mergeCell ref="AH5:AH6"/>
    <mergeCell ref="B22:K22"/>
    <mergeCell ref="B23:K23"/>
    <mergeCell ref="B24:K24"/>
    <mergeCell ref="B25:K25"/>
    <mergeCell ref="B26:K26"/>
    <mergeCell ref="P5:T5"/>
    <mergeCell ref="U5:U6"/>
    <mergeCell ref="V5:X5"/>
    <mergeCell ref="Y5:Y6"/>
    <mergeCell ref="Z5:AF5"/>
    <mergeCell ref="AG5:AG6"/>
    <mergeCell ref="H5:H6"/>
    <mergeCell ref="I5:I6"/>
    <mergeCell ref="J5:J6"/>
    <mergeCell ref="K5:K6"/>
    <mergeCell ref="L5:N5"/>
    <mergeCell ref="O5:O6"/>
    <mergeCell ref="D2:K2"/>
    <mergeCell ref="D3:X3"/>
    <mergeCell ref="B4:K4"/>
    <mergeCell ref="F5:F6"/>
    <mergeCell ref="G5:G6"/>
    <mergeCell ref="A5:A6"/>
    <mergeCell ref="B5:B6"/>
    <mergeCell ref="C5:C6"/>
    <mergeCell ref="D5:D6"/>
    <mergeCell ref="E5:E6"/>
  </mergeCells>
  <pageMargins left="0.16" right="0.17" top="0.26" bottom="0.16" header="0.16" footer="0.22"/>
  <pageSetup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W42"/>
  <sheetViews>
    <sheetView tabSelected="1" topLeftCell="A4" zoomScaleNormal="100" workbookViewId="0">
      <selection activeCell="K8" sqref="K8"/>
    </sheetView>
  </sheetViews>
  <sheetFormatPr defaultColWidth="9.140625" defaultRowHeight="15" x14ac:dyDescent="0.25"/>
  <cols>
    <col min="1" max="1" width="6" style="51" customWidth="1"/>
    <col min="2" max="2" width="33.140625" style="51" customWidth="1"/>
    <col min="3" max="3" width="29.140625" style="51" customWidth="1"/>
    <col min="4" max="4" width="31.5703125" style="51" customWidth="1"/>
    <col min="5" max="5" width="40.28515625" style="51" customWidth="1"/>
    <col min="6" max="6" width="28.42578125" style="51" customWidth="1"/>
    <col min="7" max="7" width="22.28515625" style="51" customWidth="1"/>
    <col min="8" max="9" width="10.42578125" style="51" customWidth="1"/>
    <col min="10" max="10" width="16.42578125" style="51" customWidth="1"/>
    <col min="11" max="11" width="11" style="51" customWidth="1"/>
    <col min="12" max="12" width="9.28515625" style="51" customWidth="1"/>
    <col min="13" max="13" width="9.7109375" style="51" customWidth="1"/>
    <col min="14" max="14" width="8.140625" style="51" customWidth="1"/>
    <col min="15" max="15" width="8.7109375" style="51" customWidth="1"/>
    <col min="16" max="16" width="8" style="51" customWidth="1"/>
    <col min="17" max="19" width="9.28515625" style="51" bestFit="1" customWidth="1"/>
    <col min="20" max="20" width="9.140625" style="51"/>
    <col min="21" max="23" width="9.140625" style="51" hidden="1" customWidth="1"/>
    <col min="24" max="16384" width="9.140625" style="51"/>
  </cols>
  <sheetData>
    <row r="1" spans="1:23" ht="15.75" x14ac:dyDescent="0.25">
      <c r="A1" s="50" t="s">
        <v>28</v>
      </c>
      <c r="C1" s="50"/>
      <c r="D1" s="50"/>
      <c r="E1" s="50"/>
      <c r="F1" s="50"/>
      <c r="G1" s="50"/>
      <c r="H1" s="50"/>
      <c r="I1" s="50"/>
      <c r="J1" s="50"/>
      <c r="U1" s="52" t="s">
        <v>9</v>
      </c>
      <c r="V1" s="52" t="s">
        <v>10</v>
      </c>
      <c r="W1" s="52" t="s">
        <v>11</v>
      </c>
    </row>
    <row r="2" spans="1:23" x14ac:dyDescent="0.25">
      <c r="A2" s="53"/>
      <c r="C2" s="53"/>
      <c r="D2" s="53"/>
      <c r="E2" s="53"/>
      <c r="F2" s="53"/>
      <c r="G2" s="53"/>
      <c r="H2" s="53"/>
      <c r="I2" s="53"/>
      <c r="J2" s="53"/>
      <c r="U2" s="52" t="s">
        <v>12</v>
      </c>
      <c r="V2" s="52" t="s">
        <v>13</v>
      </c>
      <c r="W2" s="52"/>
    </row>
    <row r="3" spans="1:23" ht="15.75" customHeight="1" x14ac:dyDescent="0.25">
      <c r="A3" s="54" t="s">
        <v>14</v>
      </c>
      <c r="C3" s="55"/>
      <c r="D3" s="55"/>
      <c r="E3" s="55"/>
      <c r="F3" s="55"/>
      <c r="G3" s="53"/>
      <c r="H3" s="53"/>
      <c r="I3" s="53"/>
      <c r="J3" s="53"/>
      <c r="U3" s="52" t="s">
        <v>15</v>
      </c>
      <c r="V3" s="52" t="s">
        <v>16</v>
      </c>
      <c r="W3" s="52"/>
    </row>
    <row r="4" spans="1:23" ht="15.75" customHeight="1" x14ac:dyDescent="0.3">
      <c r="B4" s="56"/>
      <c r="C4" s="56"/>
      <c r="D4" s="56"/>
      <c r="E4" s="56"/>
      <c r="F4" s="56"/>
      <c r="G4" s="57"/>
      <c r="H4" s="57"/>
      <c r="I4" s="57"/>
      <c r="J4" s="57"/>
      <c r="U4" s="52" t="s">
        <v>17</v>
      </c>
      <c r="V4" s="52"/>
    </row>
    <row r="5" spans="1:23" ht="18.75" customHeight="1" x14ac:dyDescent="0.25">
      <c r="B5" s="58" t="s">
        <v>31</v>
      </c>
      <c r="C5" s="80">
        <v>1011</v>
      </c>
      <c r="E5" s="58" t="s">
        <v>35</v>
      </c>
      <c r="F5" s="1">
        <v>2021</v>
      </c>
      <c r="H5" s="57"/>
      <c r="I5" s="57"/>
      <c r="J5" s="57"/>
    </row>
    <row r="6" spans="1:23" ht="28.5" x14ac:dyDescent="0.25">
      <c r="B6" s="58" t="s">
        <v>32</v>
      </c>
      <c r="C6" s="80" t="s">
        <v>118</v>
      </c>
      <c r="E6" s="58" t="s">
        <v>36</v>
      </c>
      <c r="F6" s="1">
        <v>2026</v>
      </c>
      <c r="H6" s="57"/>
      <c r="I6" s="57"/>
      <c r="J6" s="57"/>
    </row>
    <row r="7" spans="1:23" ht="18" customHeight="1" x14ac:dyDescent="0.25">
      <c r="B7" s="58" t="s">
        <v>33</v>
      </c>
      <c r="C7" s="80">
        <v>11005</v>
      </c>
      <c r="H7" s="57"/>
      <c r="I7" s="57"/>
      <c r="J7" s="57"/>
    </row>
    <row r="8" spans="1:23" ht="108.75" customHeight="1" x14ac:dyDescent="0.25">
      <c r="B8" s="58" t="s">
        <v>34</v>
      </c>
      <c r="C8" s="80" t="s">
        <v>116</v>
      </c>
      <c r="H8" s="57"/>
      <c r="I8" s="57"/>
      <c r="J8" s="57"/>
    </row>
    <row r="9" spans="1:23" ht="17.25" x14ac:dyDescent="0.25">
      <c r="B9" s="53"/>
      <c r="C9" s="53"/>
      <c r="D9" s="53"/>
      <c r="E9" s="53"/>
      <c r="F9" s="57"/>
      <c r="G9" s="57"/>
      <c r="H9" s="57"/>
      <c r="I9" s="57"/>
      <c r="J9" s="57"/>
    </row>
    <row r="10" spans="1:23" ht="15.75" customHeight="1" x14ac:dyDescent="0.25">
      <c r="A10" s="54" t="s">
        <v>18</v>
      </c>
      <c r="C10" s="57"/>
      <c r="D10" s="57"/>
      <c r="E10" s="57"/>
      <c r="F10" s="57"/>
      <c r="G10" s="57"/>
      <c r="H10" s="57"/>
      <c r="I10" s="57"/>
      <c r="J10" s="57"/>
    </row>
    <row r="11" spans="1:23" ht="17.25" x14ac:dyDescent="0.25">
      <c r="B11" s="57"/>
      <c r="C11" s="57"/>
      <c r="D11" s="57"/>
      <c r="E11" s="57"/>
      <c r="F11" s="57"/>
      <c r="G11" s="57"/>
      <c r="H11" s="57"/>
      <c r="I11" s="57"/>
      <c r="J11" s="57"/>
    </row>
    <row r="12" spans="1:23" ht="42" x14ac:dyDescent="0.25">
      <c r="B12" s="59" t="s">
        <v>37</v>
      </c>
      <c r="C12" s="60" t="s">
        <v>38</v>
      </c>
      <c r="D12" s="127" t="s">
        <v>39</v>
      </c>
      <c r="E12" s="127"/>
      <c r="F12" s="60" t="s">
        <v>40</v>
      </c>
      <c r="G12" s="57"/>
      <c r="H12" s="57"/>
      <c r="I12" s="57"/>
      <c r="J12" s="57"/>
    </row>
    <row r="13" spans="1:23" ht="156" customHeight="1" x14ac:dyDescent="0.3">
      <c r="B13" s="81" t="s">
        <v>15</v>
      </c>
      <c r="C13" s="82" t="s">
        <v>119</v>
      </c>
      <c r="D13" s="82" t="s">
        <v>120</v>
      </c>
      <c r="E13" s="82" t="s">
        <v>121</v>
      </c>
      <c r="F13" s="61" t="s">
        <v>112</v>
      </c>
      <c r="G13" s="57"/>
      <c r="H13" s="57"/>
      <c r="I13" s="57"/>
      <c r="J13" s="56"/>
    </row>
    <row r="14" spans="1:23" ht="17.25" x14ac:dyDescent="0.3">
      <c r="B14" s="62"/>
      <c r="C14" s="62"/>
      <c r="D14" s="62"/>
      <c r="E14" s="62"/>
      <c r="F14" s="57"/>
      <c r="G14" s="57"/>
      <c r="H14" s="57"/>
      <c r="I14" s="57"/>
      <c r="J14" s="56"/>
    </row>
    <row r="15" spans="1:23" ht="17.25" x14ac:dyDescent="0.3">
      <c r="A15" s="54" t="s">
        <v>19</v>
      </c>
      <c r="C15" s="57"/>
      <c r="D15" s="57"/>
      <c r="E15" s="57"/>
      <c r="F15" s="57"/>
      <c r="G15" s="57"/>
      <c r="H15" s="57"/>
      <c r="I15" s="57"/>
      <c r="J15" s="56"/>
    </row>
    <row r="16" spans="1:23" ht="17.25" x14ac:dyDescent="0.3">
      <c r="B16" s="62"/>
      <c r="C16" s="57"/>
      <c r="D16" s="57"/>
      <c r="E16" s="57"/>
      <c r="F16" s="57"/>
      <c r="G16" s="57"/>
      <c r="H16" s="57"/>
      <c r="I16" s="57"/>
      <c r="J16" s="56"/>
    </row>
    <row r="17" spans="1:19" ht="15" customHeight="1" x14ac:dyDescent="0.25">
      <c r="B17" s="127" t="s">
        <v>41</v>
      </c>
      <c r="C17" s="127" t="s">
        <v>42</v>
      </c>
      <c r="D17" s="127" t="s">
        <v>43</v>
      </c>
      <c r="E17" s="127" t="s">
        <v>44</v>
      </c>
      <c r="F17" s="120" t="s">
        <v>45</v>
      </c>
      <c r="G17" s="120"/>
      <c r="H17" s="120"/>
      <c r="I17" s="120"/>
      <c r="J17" s="120"/>
      <c r="K17" s="120" t="s">
        <v>46</v>
      </c>
      <c r="L17" s="120"/>
      <c r="M17" s="120"/>
      <c r="N17" s="120"/>
      <c r="O17" s="120"/>
      <c r="P17" s="120"/>
      <c r="Q17" s="120"/>
      <c r="R17" s="120"/>
      <c r="S17" s="120"/>
    </row>
    <row r="18" spans="1:19" x14ac:dyDescent="0.25">
      <c r="B18" s="127"/>
      <c r="C18" s="127"/>
      <c r="D18" s="127"/>
      <c r="E18" s="127"/>
      <c r="F18" s="63" t="s">
        <v>20</v>
      </c>
      <c r="G18" s="63" t="s">
        <v>21</v>
      </c>
      <c r="H18" s="63" t="s">
        <v>0</v>
      </c>
      <c r="I18" s="63" t="s">
        <v>1</v>
      </c>
      <c r="J18" s="63" t="s">
        <v>3</v>
      </c>
      <c r="K18" s="120"/>
      <c r="L18" s="120"/>
      <c r="M18" s="120"/>
      <c r="N18" s="120"/>
      <c r="O18" s="120"/>
      <c r="P18" s="120"/>
      <c r="Q18" s="120"/>
      <c r="R18" s="120"/>
      <c r="S18" s="120"/>
    </row>
    <row r="19" spans="1:19" ht="99" customHeight="1" x14ac:dyDescent="0.25">
      <c r="B19" s="2" t="s">
        <v>55</v>
      </c>
      <c r="C19" s="2" t="s">
        <v>55</v>
      </c>
      <c r="D19" s="2" t="s">
        <v>113</v>
      </c>
      <c r="E19" s="2" t="s">
        <v>57</v>
      </c>
      <c r="F19" s="2">
        <f>'shtap ognut'!F9</f>
        <v>500</v>
      </c>
      <c r="G19" s="2">
        <f>'shtap ognut'!H9</f>
        <v>536</v>
      </c>
      <c r="H19" s="2">
        <v>1072</v>
      </c>
      <c r="I19" s="2">
        <v>1072</v>
      </c>
      <c r="J19" s="2">
        <v>1072</v>
      </c>
      <c r="K19" s="128" t="s">
        <v>123</v>
      </c>
      <c r="L19" s="128"/>
      <c r="M19" s="128"/>
      <c r="N19" s="128"/>
      <c r="O19" s="128"/>
      <c r="P19" s="128"/>
      <c r="Q19" s="128"/>
      <c r="R19" s="128"/>
      <c r="S19" s="128"/>
    </row>
    <row r="20" spans="1:19" ht="147" customHeight="1" x14ac:dyDescent="0.25">
      <c r="B20" s="2" t="s">
        <v>122</v>
      </c>
      <c r="C20" s="2" t="s">
        <v>114</v>
      </c>
      <c r="D20" s="2"/>
      <c r="E20" s="2" t="s">
        <v>57</v>
      </c>
      <c r="F20" s="2">
        <f>'shtap ognut'!F12</f>
        <v>15059.48</v>
      </c>
      <c r="G20" s="2">
        <f>'shtap ognut'!H12</f>
        <v>23206.559999999998</v>
      </c>
      <c r="H20" s="2">
        <v>51168</v>
      </c>
      <c r="I20" s="2">
        <v>51168</v>
      </c>
      <c r="J20" s="2">
        <v>51168</v>
      </c>
      <c r="K20" s="128"/>
      <c r="L20" s="128"/>
      <c r="M20" s="128"/>
      <c r="N20" s="128"/>
      <c r="O20" s="128"/>
      <c r="P20" s="128"/>
      <c r="Q20" s="128"/>
      <c r="R20" s="128"/>
      <c r="S20" s="128"/>
    </row>
    <row r="21" spans="1:19" ht="17.25" x14ac:dyDescent="0.25">
      <c r="B21" s="57"/>
      <c r="C21" s="57"/>
      <c r="D21" s="57"/>
      <c r="E21" s="57"/>
      <c r="F21" s="57"/>
      <c r="G21" s="57"/>
      <c r="H21" s="57"/>
      <c r="I21" s="57"/>
      <c r="J21" s="57"/>
    </row>
    <row r="22" spans="1:19" ht="15.75" x14ac:dyDescent="0.25">
      <c r="A22" s="64" t="s">
        <v>22</v>
      </c>
      <c r="C22" s="65"/>
      <c r="D22" s="65"/>
      <c r="E22" s="65"/>
      <c r="F22" s="65"/>
      <c r="G22" s="65"/>
      <c r="H22" s="65"/>
      <c r="I22" s="65"/>
      <c r="J22" s="65"/>
    </row>
    <row r="23" spans="1:19" x14ac:dyDescent="0.25">
      <c r="A23" s="66"/>
      <c r="C23" s="67"/>
      <c r="D23" s="67"/>
      <c r="E23" s="67"/>
      <c r="F23" s="67"/>
      <c r="G23" s="67"/>
      <c r="H23" s="67"/>
      <c r="I23" s="67"/>
      <c r="J23" s="67"/>
    </row>
    <row r="24" spans="1:19" x14ac:dyDescent="0.25">
      <c r="A24" s="68" t="s">
        <v>23</v>
      </c>
      <c r="C24" s="69"/>
      <c r="D24" s="69"/>
      <c r="E24" s="65"/>
      <c r="F24" s="65"/>
      <c r="G24" s="65"/>
      <c r="H24" s="65"/>
      <c r="I24" s="65"/>
      <c r="J24" s="65"/>
    </row>
    <row r="25" spans="1:19" x14ac:dyDescent="0.25">
      <c r="B25" s="69"/>
      <c r="C25" s="69"/>
      <c r="D25" s="69"/>
      <c r="E25" s="65"/>
      <c r="F25" s="65"/>
      <c r="G25" s="65"/>
      <c r="H25" s="65"/>
      <c r="I25" s="65"/>
      <c r="J25" s="65"/>
    </row>
    <row r="26" spans="1:19" x14ac:dyDescent="0.25">
      <c r="B26" s="69"/>
      <c r="C26" s="69"/>
      <c r="D26" s="69"/>
      <c r="E26" s="65"/>
      <c r="F26" s="65"/>
      <c r="G26" s="65"/>
      <c r="H26" s="65"/>
      <c r="I26" s="65"/>
      <c r="J26" s="65"/>
    </row>
    <row r="27" spans="1:19" x14ac:dyDescent="0.25">
      <c r="B27" s="69"/>
      <c r="C27" s="69"/>
      <c r="D27" s="69"/>
      <c r="E27" s="65"/>
      <c r="F27" s="65"/>
      <c r="G27" s="65"/>
      <c r="H27" s="65"/>
      <c r="I27" s="65"/>
      <c r="J27" s="65"/>
    </row>
    <row r="28" spans="1:19" x14ac:dyDescent="0.25">
      <c r="B28" s="69"/>
      <c r="C28" s="69"/>
      <c r="D28" s="69"/>
      <c r="E28" s="65"/>
      <c r="F28" s="65"/>
      <c r="G28" s="65"/>
      <c r="H28" s="65"/>
      <c r="I28" s="65"/>
      <c r="J28" s="65"/>
    </row>
    <row r="29" spans="1:19" x14ac:dyDescent="0.25">
      <c r="A29" s="68" t="s">
        <v>24</v>
      </c>
      <c r="E29" s="65"/>
      <c r="F29" s="65"/>
      <c r="G29" s="65"/>
      <c r="H29" s="65"/>
      <c r="I29" s="65"/>
      <c r="J29" s="65"/>
    </row>
    <row r="30" spans="1:19" ht="62.25" customHeight="1" x14ac:dyDescent="0.25">
      <c r="B30" s="121"/>
      <c r="C30" s="122"/>
      <c r="D30" s="122"/>
      <c r="E30" s="123"/>
      <c r="F30" s="65"/>
      <c r="G30" s="65"/>
      <c r="H30" s="65"/>
      <c r="I30" s="65"/>
      <c r="J30" s="65"/>
    </row>
    <row r="31" spans="1:19" ht="17.25" x14ac:dyDescent="0.25">
      <c r="B31" s="57"/>
      <c r="C31" s="57"/>
      <c r="D31" s="57"/>
      <c r="E31" s="65"/>
      <c r="F31" s="65"/>
      <c r="G31" s="65"/>
      <c r="H31" s="65"/>
      <c r="I31" s="65"/>
      <c r="J31" s="65"/>
    </row>
    <row r="32" spans="1:19" x14ac:dyDescent="0.25">
      <c r="A32" s="54" t="s">
        <v>25</v>
      </c>
    </row>
    <row r="34" spans="2:19" ht="43.5" customHeight="1" x14ac:dyDescent="0.25">
      <c r="B34" s="124" t="s">
        <v>47</v>
      </c>
      <c r="C34" s="70" t="s">
        <v>48</v>
      </c>
      <c r="D34" s="70" t="s">
        <v>49</v>
      </c>
      <c r="E34" s="125" t="s">
        <v>50</v>
      </c>
      <c r="F34" s="125"/>
      <c r="G34" s="125"/>
      <c r="H34" s="125" t="s">
        <v>51</v>
      </c>
      <c r="I34" s="125"/>
      <c r="J34" s="125"/>
      <c r="K34" s="125" t="s">
        <v>52</v>
      </c>
      <c r="L34" s="125"/>
      <c r="M34" s="125"/>
      <c r="N34" s="125" t="s">
        <v>53</v>
      </c>
      <c r="O34" s="125"/>
      <c r="P34" s="125"/>
      <c r="Q34" s="126" t="s">
        <v>54</v>
      </c>
      <c r="R34" s="126"/>
      <c r="S34" s="126"/>
    </row>
    <row r="35" spans="2:19" ht="30" customHeight="1" x14ac:dyDescent="0.25">
      <c r="B35" s="124"/>
      <c r="C35" s="70" t="s">
        <v>4</v>
      </c>
      <c r="D35" s="70" t="s">
        <v>5</v>
      </c>
      <c r="E35" s="71" t="s">
        <v>0</v>
      </c>
      <c r="F35" s="71" t="s">
        <v>1</v>
      </c>
      <c r="G35" s="71" t="s">
        <v>3</v>
      </c>
      <c r="H35" s="71" t="s">
        <v>0</v>
      </c>
      <c r="I35" s="71" t="s">
        <v>1</v>
      </c>
      <c r="J35" s="71" t="s">
        <v>3</v>
      </c>
      <c r="K35" s="71" t="s">
        <v>8</v>
      </c>
      <c r="L35" s="71" t="s">
        <v>7</v>
      </c>
      <c r="M35" s="71" t="s">
        <v>6</v>
      </c>
      <c r="N35" s="71" t="s">
        <v>8</v>
      </c>
      <c r="O35" s="71" t="s">
        <v>7</v>
      </c>
      <c r="P35" s="71" t="s">
        <v>6</v>
      </c>
      <c r="Q35" s="72" t="s">
        <v>0</v>
      </c>
      <c r="R35" s="72" t="s">
        <v>1</v>
      </c>
      <c r="S35" s="72" t="s">
        <v>3</v>
      </c>
    </row>
    <row r="36" spans="2:19" ht="121.5" x14ac:dyDescent="0.25">
      <c r="B36" s="73" t="s">
        <v>115</v>
      </c>
      <c r="C36" s="74">
        <f>F20</f>
        <v>15059.48</v>
      </c>
      <c r="D36" s="74">
        <f>'shtap ognut'!H12</f>
        <v>23206.559999999998</v>
      </c>
      <c r="E36" s="74">
        <f>H20-F20</f>
        <v>36108.520000000004</v>
      </c>
      <c r="F36" s="74">
        <f>I20-F20</f>
        <v>36108.520000000004</v>
      </c>
      <c r="G36" s="74">
        <f>J20-F20</f>
        <v>36108.520000000004</v>
      </c>
      <c r="H36" s="75"/>
      <c r="I36" s="75"/>
      <c r="J36" s="75"/>
      <c r="K36" s="76">
        <f>C36+E36+H36</f>
        <v>51168</v>
      </c>
      <c r="L36" s="76">
        <f>C36+F36+I36</f>
        <v>51168</v>
      </c>
      <c r="M36" s="76">
        <f>C36+G36+J36</f>
        <v>51168</v>
      </c>
      <c r="N36" s="75"/>
      <c r="O36" s="75"/>
      <c r="P36" s="75"/>
      <c r="Q36" s="77">
        <f>K36+N36</f>
        <v>51168</v>
      </c>
      <c r="R36" s="77">
        <f>L36+O36</f>
        <v>51168</v>
      </c>
      <c r="S36" s="77">
        <f>M36+P36</f>
        <v>51168</v>
      </c>
    </row>
    <row r="37" spans="2:19" hidden="1" x14ac:dyDescent="0.25">
      <c r="B37" s="73"/>
      <c r="C37" s="74"/>
      <c r="D37" s="74"/>
      <c r="E37" s="75"/>
      <c r="F37" s="75"/>
      <c r="G37" s="75"/>
      <c r="H37" s="75"/>
      <c r="I37" s="75"/>
      <c r="J37" s="75"/>
      <c r="K37" s="76">
        <f t="shared" ref="K37:M39" si="0">C37+E37+H37</f>
        <v>0</v>
      </c>
      <c r="L37" s="76">
        <f t="shared" si="0"/>
        <v>0</v>
      </c>
      <c r="M37" s="76">
        <f t="shared" si="0"/>
        <v>0</v>
      </c>
      <c r="N37" s="75"/>
      <c r="O37" s="75"/>
      <c r="P37" s="75"/>
      <c r="Q37" s="77">
        <f t="shared" ref="Q37:S39" si="1">K37+N37</f>
        <v>0</v>
      </c>
      <c r="R37" s="77">
        <f t="shared" si="1"/>
        <v>0</v>
      </c>
      <c r="S37" s="77">
        <f t="shared" si="1"/>
        <v>0</v>
      </c>
    </row>
    <row r="38" spans="2:19" hidden="1" x14ac:dyDescent="0.25">
      <c r="B38" s="73"/>
      <c r="C38" s="74"/>
      <c r="D38" s="74"/>
      <c r="E38" s="75"/>
      <c r="F38" s="75"/>
      <c r="G38" s="75"/>
      <c r="H38" s="75"/>
      <c r="I38" s="75"/>
      <c r="J38" s="75"/>
      <c r="K38" s="76">
        <f t="shared" si="0"/>
        <v>0</v>
      </c>
      <c r="L38" s="76">
        <f t="shared" si="0"/>
        <v>0</v>
      </c>
      <c r="M38" s="76">
        <f t="shared" si="0"/>
        <v>0</v>
      </c>
      <c r="N38" s="75"/>
      <c r="O38" s="75"/>
      <c r="P38" s="75"/>
      <c r="Q38" s="77">
        <f t="shared" si="1"/>
        <v>0</v>
      </c>
      <c r="R38" s="77">
        <f t="shared" si="1"/>
        <v>0</v>
      </c>
      <c r="S38" s="77">
        <f t="shared" si="1"/>
        <v>0</v>
      </c>
    </row>
    <row r="39" spans="2:19" hidden="1" x14ac:dyDescent="0.25">
      <c r="B39" s="73"/>
      <c r="C39" s="74"/>
      <c r="D39" s="74"/>
      <c r="E39" s="75"/>
      <c r="F39" s="75"/>
      <c r="G39" s="75"/>
      <c r="H39" s="75"/>
      <c r="I39" s="75"/>
      <c r="J39" s="75"/>
      <c r="K39" s="76">
        <f t="shared" si="0"/>
        <v>0</v>
      </c>
      <c r="L39" s="76">
        <f t="shared" si="0"/>
        <v>0</v>
      </c>
      <c r="M39" s="76">
        <f t="shared" si="0"/>
        <v>0</v>
      </c>
      <c r="N39" s="75"/>
      <c r="O39" s="75"/>
      <c r="P39" s="75"/>
      <c r="Q39" s="77">
        <f t="shared" si="1"/>
        <v>0</v>
      </c>
      <c r="R39" s="77">
        <f t="shared" si="1"/>
        <v>0</v>
      </c>
      <c r="S39" s="77">
        <f t="shared" si="1"/>
        <v>0</v>
      </c>
    </row>
    <row r="40" spans="2:19" ht="35.25" customHeight="1" x14ac:dyDescent="0.25">
      <c r="B40" s="78" t="s">
        <v>30</v>
      </c>
      <c r="C40" s="74"/>
      <c r="D40" s="74"/>
      <c r="E40" s="76"/>
      <c r="F40" s="76"/>
      <c r="G40" s="76"/>
      <c r="H40" s="76">
        <f t="shared" ref="H40:J40" si="2">SUM(H36:H39)</f>
        <v>0</v>
      </c>
      <c r="I40" s="76">
        <f t="shared" si="2"/>
        <v>0</v>
      </c>
      <c r="J40" s="76">
        <f t="shared" si="2"/>
        <v>0</v>
      </c>
      <c r="K40" s="76">
        <f>C40+E40+H40</f>
        <v>0</v>
      </c>
      <c r="L40" s="76">
        <f>C40+F40+I40</f>
        <v>0</v>
      </c>
      <c r="M40" s="76">
        <f>C40+G40+J40</f>
        <v>0</v>
      </c>
      <c r="N40" s="79" t="s">
        <v>2</v>
      </c>
      <c r="O40" s="79" t="s">
        <v>2</v>
      </c>
      <c r="P40" s="79" t="s">
        <v>2</v>
      </c>
      <c r="Q40" s="77" t="s">
        <v>2</v>
      </c>
      <c r="R40" s="77" t="s">
        <v>2</v>
      </c>
      <c r="S40" s="77" t="s">
        <v>2</v>
      </c>
    </row>
    <row r="41" spans="2:19" ht="37.5" customHeight="1" x14ac:dyDescent="0.25">
      <c r="B41" s="78" t="s">
        <v>26</v>
      </c>
      <c r="C41" s="74"/>
      <c r="D41" s="74"/>
      <c r="E41" s="76" t="s">
        <v>29</v>
      </c>
      <c r="F41" s="76" t="s">
        <v>29</v>
      </c>
      <c r="G41" s="76" t="s">
        <v>29</v>
      </c>
      <c r="H41" s="76" t="s">
        <v>29</v>
      </c>
      <c r="I41" s="76" t="s">
        <v>29</v>
      </c>
      <c r="J41" s="76" t="s">
        <v>29</v>
      </c>
      <c r="K41" s="76">
        <f>C41</f>
        <v>0</v>
      </c>
      <c r="L41" s="76">
        <f>C41</f>
        <v>0</v>
      </c>
      <c r="M41" s="76">
        <f>C41</f>
        <v>0</v>
      </c>
      <c r="N41" s="79" t="s">
        <v>2</v>
      </c>
      <c r="O41" s="79" t="s">
        <v>2</v>
      </c>
      <c r="P41" s="79" t="s">
        <v>2</v>
      </c>
      <c r="Q41" s="77" t="s">
        <v>2</v>
      </c>
      <c r="R41" s="77" t="s">
        <v>2</v>
      </c>
      <c r="S41" s="77" t="s">
        <v>2</v>
      </c>
    </row>
    <row r="42" spans="2:19" ht="21.75" customHeight="1" x14ac:dyDescent="0.25">
      <c r="B42" s="78" t="s">
        <v>27</v>
      </c>
      <c r="C42" s="76">
        <f>SUM(C36:C39)</f>
        <v>15059.48</v>
      </c>
      <c r="D42" s="76">
        <f>SUM(D36:D39)</f>
        <v>23206.559999999998</v>
      </c>
      <c r="E42" s="76">
        <f>E36</f>
        <v>36108.520000000004</v>
      </c>
      <c r="F42" s="76">
        <f t="shared" ref="F42:G42" si="3">F36</f>
        <v>36108.520000000004</v>
      </c>
      <c r="G42" s="76">
        <f t="shared" si="3"/>
        <v>36108.520000000004</v>
      </c>
      <c r="H42" s="76">
        <f t="shared" ref="H42:J42" si="4">H40</f>
        <v>0</v>
      </c>
      <c r="I42" s="76">
        <f t="shared" si="4"/>
        <v>0</v>
      </c>
      <c r="J42" s="76">
        <f t="shared" si="4"/>
        <v>0</v>
      </c>
      <c r="K42" s="79">
        <f>K40+K41</f>
        <v>0</v>
      </c>
      <c r="L42" s="79">
        <f t="shared" ref="L42:M42" si="5">L40+L41</f>
        <v>0</v>
      </c>
      <c r="M42" s="79">
        <f t="shared" si="5"/>
        <v>0</v>
      </c>
      <c r="N42" s="79">
        <f>SUM(N36:N39)</f>
        <v>0</v>
      </c>
      <c r="O42" s="79">
        <f t="shared" ref="O42:P42" si="6">SUM(O36:O39)</f>
        <v>0</v>
      </c>
      <c r="P42" s="79">
        <f t="shared" si="6"/>
        <v>0</v>
      </c>
      <c r="Q42" s="77">
        <f>Q36</f>
        <v>51168</v>
      </c>
      <c r="R42" s="77">
        <f t="shared" ref="R42:S42" si="7">R36</f>
        <v>51168</v>
      </c>
      <c r="S42" s="77">
        <f t="shared" si="7"/>
        <v>51168</v>
      </c>
    </row>
  </sheetData>
  <mergeCells count="15">
    <mergeCell ref="D12:E12"/>
    <mergeCell ref="B17:B18"/>
    <mergeCell ref="C17:C18"/>
    <mergeCell ref="D17:D18"/>
    <mergeCell ref="E17:E18"/>
    <mergeCell ref="F17:J17"/>
    <mergeCell ref="K17:S18"/>
    <mergeCell ref="K19:S20"/>
    <mergeCell ref="B30:E30"/>
    <mergeCell ref="B34:B35"/>
    <mergeCell ref="E34:G34"/>
    <mergeCell ref="H34:J34"/>
    <mergeCell ref="K34:M34"/>
    <mergeCell ref="N34:P34"/>
    <mergeCell ref="Q34:S34"/>
  </mergeCells>
  <dataValidations count="4">
    <dataValidation showInputMessage="1" showErrorMessage="1" sqref="E19:E20"/>
    <dataValidation type="list" allowBlank="1" showInputMessage="1" showErrorMessage="1" sqref="D19:D20">
      <formula1>$V$2:$V$3</formula1>
    </dataValidation>
    <dataValidation type="list" allowBlank="1" showInputMessage="1" showErrorMessage="1" sqref="B13">
      <formula1>$U$2:$U$4</formula1>
    </dataValidation>
    <dataValidation type="custom" allowBlank="1" showInputMessage="1" showErrorMessage="1" sqref="N36:P39">
      <formula1>"-"</formula1>
    </dataValidation>
  </dataValidations>
  <hyperlinks>
    <hyperlink ref="C12" location="_ftn1" display="_ftn1"/>
    <hyperlink ref="D12" location="_ftn2" display="_ftn2"/>
    <hyperlink ref="F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26</xdr:row>
                    <xdr:rowOff>0</xdr:rowOff>
                  </from>
                  <to>
                    <xdr:col>2</xdr:col>
                    <xdr:colOff>1171575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23</xdr:row>
                    <xdr:rowOff>171450</xdr:rowOff>
                  </from>
                  <to>
                    <xdr:col>2</xdr:col>
                    <xdr:colOff>1924050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28575</xdr:rowOff>
                  </from>
                  <to>
                    <xdr:col>2</xdr:col>
                    <xdr:colOff>1924050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27</xdr:row>
                    <xdr:rowOff>9525</xdr:rowOff>
                  </from>
                  <to>
                    <xdr:col>2</xdr:col>
                    <xdr:colOff>571500</xdr:colOff>
                    <xdr:row>28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shtap ognut</vt:lpstr>
      <vt:lpstr>Հ1 Ձև 2 1032-11004</vt:lpstr>
      <vt:lpstr>'shtap ognut'!Print_Titles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2023-03-06T11:08:03Z</dcterms:modified>
</cp:coreProperties>
</file>