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firstSheet="1" activeTab="2"/>
  </bookViews>
  <sheets>
    <sheet name="Sheet1" sheetId="1" state="hidden" r:id="rId1"/>
    <sheet name="hogaroxj" sheetId="5" r:id="rId2"/>
    <sheet name="Հ1 Ձև 2 1032-11002" sheetId="9" r:id="rId3"/>
    <sheet name="Sheet2" sheetId="2" state="hidden" r:id="rId4"/>
    <sheet name="Sheet3" sheetId="3" state="hidden" r:id="rId5"/>
  </sheets>
  <externalReferences>
    <externalReference r:id="rId6"/>
    <externalReference r:id="rId7"/>
  </externalReferences>
  <definedNames>
    <definedName name="_Toc501014752" localSheetId="2">'Հ1 Ձև 2 1032-11002'!#REF!</definedName>
    <definedName name="_Toc501014753" localSheetId="2">'Հ1 Ձև 2 1032-11002'!#REF!</definedName>
    <definedName name="AgencyCode" localSheetId="2">#REF!</definedName>
    <definedName name="AgencyCode">#REF!</definedName>
    <definedName name="AgencyName" localSheetId="2">#REF!</definedName>
    <definedName name="AgencyName">#REF!</definedName>
    <definedName name="bsk" localSheetId="2">#REF!</definedName>
    <definedName name="bsk">#REF!</definedName>
    <definedName name="dramashnor" localSheetId="2">#REF!</definedName>
    <definedName name="dramashnor">#REF!</definedName>
    <definedName name="Functional1" localSheetId="2">#REF!</definedName>
    <definedName name="Functional1">#REF!</definedName>
    <definedName name="n">#REF!</definedName>
    <definedName name="PANature" localSheetId="2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2">#REF!</definedName>
    <definedName name="PAType">#REF!</definedName>
    <definedName name="Performance2" localSheetId="2">#REF!</definedName>
    <definedName name="Performance2">#REF!</definedName>
    <definedName name="PerformanceType" localSheetId="2">#REF!</definedName>
    <definedName name="PerformanceType">#REF!</definedName>
    <definedName name="_xlnm.Print_Titles" localSheetId="1">hogaroxj!$5:$6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</workbook>
</file>

<file path=xl/calcChain.xml><?xml version="1.0" encoding="utf-8"?>
<calcChain xmlns="http://schemas.openxmlformats.org/spreadsheetml/2006/main">
  <c r="J20" i="5" l="1"/>
  <c r="K20" i="5"/>
  <c r="K16" i="5"/>
  <c r="K15" i="5" s="1"/>
  <c r="K14" i="5" s="1"/>
  <c r="K13" i="5" s="1"/>
  <c r="K36" i="9"/>
  <c r="AY20" i="5"/>
  <c r="AY19" i="5" s="1"/>
  <c r="AY18" i="5" s="1"/>
  <c r="AY16" i="5" s="1"/>
  <c r="AY15" i="5" s="1"/>
  <c r="AY14" i="5" s="1"/>
  <c r="AY13" i="5" s="1"/>
  <c r="AG20" i="5"/>
  <c r="AF20" i="5" s="1"/>
  <c r="P42" i="9"/>
  <c r="O42" i="9"/>
  <c r="N42" i="9"/>
  <c r="D42" i="9"/>
  <c r="C42" i="9"/>
  <c r="K41" i="9"/>
  <c r="D41" i="9"/>
  <c r="C41" i="9"/>
  <c r="M41" i="9" s="1"/>
  <c r="L40" i="9"/>
  <c r="J40" i="9"/>
  <c r="J42" i="9" s="1"/>
  <c r="I40" i="9"/>
  <c r="I42" i="9" s="1"/>
  <c r="H40" i="9"/>
  <c r="K40" i="9" s="1"/>
  <c r="K42" i="9" s="1"/>
  <c r="Q42" i="9" s="1"/>
  <c r="G40" i="9"/>
  <c r="G42" i="9" s="1"/>
  <c r="F40" i="9"/>
  <c r="F42" i="9" s="1"/>
  <c r="E40" i="9"/>
  <c r="E42" i="9" s="1"/>
  <c r="S39" i="9"/>
  <c r="M39" i="9"/>
  <c r="L39" i="9"/>
  <c r="R39" i="9" s="1"/>
  <c r="K39" i="9"/>
  <c r="Q39" i="9" s="1"/>
  <c r="Q38" i="9"/>
  <c r="M38" i="9"/>
  <c r="S38" i="9" s="1"/>
  <c r="L38" i="9"/>
  <c r="R38" i="9" s="1"/>
  <c r="K38" i="9"/>
  <c r="S37" i="9"/>
  <c r="M37" i="9"/>
  <c r="L37" i="9"/>
  <c r="R37" i="9" s="1"/>
  <c r="K37" i="9"/>
  <c r="Q37" i="9" s="1"/>
  <c r="Q36" i="9"/>
  <c r="M36" i="9"/>
  <c r="S36" i="9" s="1"/>
  <c r="L36" i="9"/>
  <c r="R36" i="9" s="1"/>
  <c r="C8" i="9"/>
  <c r="C7" i="9"/>
  <c r="C6" i="9"/>
  <c r="C5" i="9"/>
  <c r="AE20" i="5" l="1"/>
  <c r="H42" i="9"/>
  <c r="M40" i="9"/>
  <c r="M42" i="9" s="1"/>
  <c r="S42" i="9" s="1"/>
  <c r="L41" i="9"/>
  <c r="L42" i="9" s="1"/>
  <c r="R42" i="9" s="1"/>
  <c r="J16" i="5" l="1"/>
  <c r="J15" i="5" s="1"/>
  <c r="J14" i="5" s="1"/>
  <c r="J13" i="5" s="1"/>
  <c r="AQ20" i="5" l="1"/>
  <c r="AQ19" i="5" s="1"/>
  <c r="AQ18" i="5" s="1"/>
  <c r="AQ16" i="5" s="1"/>
  <c r="AQ15" i="5" s="1"/>
  <c r="AQ14" i="5" s="1"/>
  <c r="AQ13" i="5" s="1"/>
  <c r="AO20" i="5"/>
  <c r="AN20" i="5" s="1"/>
  <c r="AK20" i="5"/>
  <c r="AJ20" i="5" s="1"/>
  <c r="AO19" i="5" l="1"/>
  <c r="AN19" i="5" s="1"/>
  <c r="AM20" i="5"/>
  <c r="AK19" i="5"/>
  <c r="AI20" i="5"/>
  <c r="AM19" i="5"/>
  <c r="AO18" i="5"/>
  <c r="AK18" i="5"/>
  <c r="AJ19" i="5" l="1"/>
  <c r="AI19" i="5"/>
  <c r="AM18" i="5"/>
  <c r="AN18" i="5"/>
  <c r="AO16" i="5"/>
  <c r="AI18" i="5"/>
  <c r="AK16" i="5"/>
  <c r="AJ18" i="5"/>
  <c r="AO15" i="5" l="1"/>
  <c r="AM16" i="5"/>
  <c r="AN16" i="5"/>
  <c r="AK15" i="5"/>
  <c r="AJ16" i="5"/>
  <c r="AI16" i="5"/>
  <c r="AM15" i="5" l="1"/>
  <c r="AN15" i="5"/>
  <c r="AO14" i="5"/>
  <c r="AJ15" i="5"/>
  <c r="AI15" i="5"/>
  <c r="AK14" i="5"/>
  <c r="AN14" i="5" l="1"/>
  <c r="AM14" i="5"/>
  <c r="AO13" i="5"/>
  <c r="AJ14" i="5"/>
  <c r="AK13" i="5"/>
  <c r="AI14" i="5"/>
  <c r="AM13" i="5" l="1"/>
  <c r="AN13" i="5"/>
  <c r="AI13" i="5"/>
  <c r="AJ13" i="5"/>
  <c r="AG19" i="5" l="1"/>
  <c r="AG18" i="5" s="1"/>
  <c r="AG16" i="5" s="1"/>
  <c r="AG15" i="5" s="1"/>
  <c r="AG14" i="5" s="1"/>
  <c r="AG13" i="5" s="1"/>
  <c r="AE13" i="5" l="1"/>
  <c r="AF16" i="5"/>
  <c r="AF18" i="5"/>
  <c r="AF13" i="5"/>
  <c r="AE16" i="5"/>
  <c r="AF19" i="5"/>
  <c r="AF15" i="5"/>
  <c r="AE15" i="5"/>
  <c r="AF14" i="5"/>
  <c r="AE19" i="5"/>
  <c r="AE14" i="5"/>
  <c r="AE18" i="5"/>
  <c r="AR19" i="5" l="1"/>
  <c r="AT19" i="5"/>
  <c r="AT20" i="5"/>
  <c r="AR20" i="5"/>
  <c r="AT18" i="5" l="1"/>
  <c r="AR18" i="5"/>
  <c r="AR16" i="5" l="1"/>
  <c r="AT16" i="5"/>
  <c r="AR15" i="5" l="1"/>
  <c r="AS15" i="5" s="1"/>
  <c r="AT15" i="5"/>
  <c r="AS16" i="5"/>
  <c r="AS18" i="5"/>
  <c r="AS19" i="5"/>
  <c r="AR14" i="5" l="1"/>
  <c r="AS14" i="5" s="1"/>
  <c r="AT14" i="5"/>
  <c r="AR13" i="5" l="1"/>
  <c r="AS13" i="5" s="1"/>
  <c r="AT13" i="5"/>
  <c r="O19" i="5" l="1"/>
  <c r="R19" i="5"/>
  <c r="R18" i="5" s="1"/>
  <c r="R16" i="5" s="1"/>
  <c r="U19" i="5"/>
  <c r="U18" i="5" s="1"/>
  <c r="U16" i="5" s="1"/>
  <c r="V19" i="5"/>
  <c r="V18" i="5" s="1"/>
  <c r="V16" i="5" s="1"/>
  <c r="W19" i="5"/>
  <c r="W18" i="5" s="1"/>
  <c r="W16" i="5" s="1"/>
  <c r="Y19" i="5"/>
  <c r="Y18" i="5" s="1"/>
  <c r="Y16" i="5" s="1"/>
  <c r="Z19" i="5"/>
  <c r="Z18" i="5" s="1"/>
  <c r="Z16" i="5" s="1"/>
  <c r="AB19" i="5"/>
  <c r="AB18" i="5" s="1"/>
  <c r="AB16" i="5" s="1"/>
  <c r="AC19" i="5"/>
  <c r="O18" i="5"/>
  <c r="O16" i="5" s="1"/>
  <c r="AC18" i="5"/>
  <c r="AC16" i="5" s="1"/>
  <c r="U17" i="5" l="1"/>
  <c r="U15" i="5"/>
  <c r="U14" i="5" s="1"/>
  <c r="U13" i="5" s="1"/>
  <c r="AB17" i="5"/>
  <c r="AB15" i="5"/>
  <c r="AB14" i="5" s="1"/>
  <c r="AB13" i="5" s="1"/>
  <c r="V17" i="5"/>
  <c r="V15" i="5"/>
  <c r="V14" i="5" s="1"/>
  <c r="V13" i="5" s="1"/>
  <c r="W17" i="5"/>
  <c r="W15" i="5"/>
  <c r="W14" i="5" s="1"/>
  <c r="W13" i="5" s="1"/>
  <c r="O17" i="5"/>
  <c r="O15" i="5"/>
  <c r="O14" i="5" s="1"/>
  <c r="O13" i="5" s="1"/>
  <c r="Z17" i="5"/>
  <c r="Z15" i="5"/>
  <c r="Z14" i="5" s="1"/>
  <c r="Z13" i="5" s="1"/>
  <c r="Y17" i="5"/>
  <c r="Y15" i="5"/>
  <c r="Y14" i="5" s="1"/>
  <c r="Y13" i="5" s="1"/>
  <c r="R17" i="5"/>
  <c r="R15" i="5"/>
  <c r="R14" i="5" s="1"/>
  <c r="R13" i="5" s="1"/>
  <c r="AC17" i="5"/>
  <c r="AC15" i="5"/>
  <c r="AC14" i="5" s="1"/>
  <c r="AC13" i="5" s="1"/>
  <c r="AD20" i="5" l="1"/>
  <c r="AD19" i="5" s="1"/>
  <c r="AD18" i="5" s="1"/>
  <c r="AD16" i="5" s="1"/>
  <c r="AA20" i="5"/>
  <c r="AA19" i="5" s="1"/>
  <c r="AA18" i="5" s="1"/>
  <c r="AA16" i="5" s="1"/>
  <c r="X20" i="5"/>
  <c r="X19" i="5" s="1"/>
  <c r="X18" i="5" s="1"/>
  <c r="X16" i="5" s="1"/>
  <c r="T20" i="5"/>
  <c r="T19" i="5" s="1"/>
  <c r="T18" i="5" s="1"/>
  <c r="T16" i="5" s="1"/>
  <c r="S20" i="5"/>
  <c r="S19" i="5" s="1"/>
  <c r="S18" i="5" s="1"/>
  <c r="S16" i="5" s="1"/>
  <c r="Q20" i="5"/>
  <c r="Q19" i="5" s="1"/>
  <c r="Q18" i="5" s="1"/>
  <c r="Q16" i="5" s="1"/>
  <c r="P20" i="5"/>
  <c r="P19" i="5" s="1"/>
  <c r="P18" i="5" s="1"/>
  <c r="P16" i="5" s="1"/>
  <c r="N20" i="5"/>
  <c r="N19" i="5" s="1"/>
  <c r="N18" i="5" s="1"/>
  <c r="N16" i="5" s="1"/>
  <c r="M20" i="5"/>
  <c r="M19" i="5" s="1"/>
  <c r="M18" i="5" s="1"/>
  <c r="M16" i="5" s="1"/>
  <c r="E19" i="5"/>
  <c r="E18" i="5" s="1"/>
  <c r="E16" i="5" s="1"/>
  <c r="D19" i="5"/>
  <c r="D18" i="5" s="1"/>
  <c r="D16" i="5" s="1"/>
  <c r="E11" i="5"/>
  <c r="D11" i="5"/>
  <c r="N17" i="5" l="1"/>
  <c r="N15" i="5"/>
  <c r="N14" i="5" s="1"/>
  <c r="N13" i="5" s="1"/>
  <c r="T17" i="5"/>
  <c r="T15" i="5"/>
  <c r="T14" i="5" s="1"/>
  <c r="T13" i="5" s="1"/>
  <c r="P17" i="5"/>
  <c r="P15" i="5"/>
  <c r="P14" i="5" s="1"/>
  <c r="P13" i="5" s="1"/>
  <c r="X17" i="5"/>
  <c r="X15" i="5"/>
  <c r="X14" i="5" s="1"/>
  <c r="X13" i="5" s="1"/>
  <c r="Q17" i="5"/>
  <c r="Q15" i="5"/>
  <c r="Q14" i="5" s="1"/>
  <c r="Q13" i="5" s="1"/>
  <c r="AA15" i="5"/>
  <c r="AA14" i="5" s="1"/>
  <c r="AA13" i="5" s="1"/>
  <c r="AA17" i="5"/>
  <c r="M17" i="5"/>
  <c r="M15" i="5"/>
  <c r="M14" i="5" s="1"/>
  <c r="M13" i="5" s="1"/>
  <c r="S17" i="5"/>
  <c r="S15" i="5"/>
  <c r="S14" i="5" s="1"/>
  <c r="S13" i="5" s="1"/>
  <c r="AD17" i="5"/>
  <c r="AD15" i="5"/>
  <c r="AD14" i="5" s="1"/>
  <c r="AD13" i="5" s="1"/>
  <c r="E15" i="5"/>
  <c r="E14" i="5" s="1"/>
  <c r="E17" i="5"/>
  <c r="D17" i="5"/>
  <c r="D15" i="5"/>
  <c r="D14" i="5" s="1"/>
  <c r="AW20" i="5"/>
  <c r="AS20" i="5"/>
  <c r="AU20" i="5"/>
  <c r="E13" i="5" l="1"/>
  <c r="D13" i="5"/>
  <c r="AV20" i="5"/>
  <c r="AU19" i="5" l="1"/>
  <c r="AV19" i="5" s="1"/>
  <c r="AU18" i="5"/>
  <c r="AV18" i="5" s="1"/>
  <c r="AU16" i="5"/>
  <c r="AV16" i="5" s="1"/>
  <c r="AU15" i="5"/>
  <c r="AV15" i="5" s="1"/>
  <c r="AU14" i="5"/>
  <c r="AV14" i="5" s="1"/>
  <c r="AU13" i="5"/>
  <c r="AV13" i="5" s="1"/>
  <c r="AW13" i="5" l="1"/>
  <c r="AW19" i="5"/>
  <c r="AW14" i="5"/>
  <c r="AW15" i="5"/>
  <c r="AW18" i="5"/>
  <c r="AW16" i="5"/>
</calcChain>
</file>

<file path=xl/sharedStrings.xml><?xml version="1.0" encoding="utf-8"?>
<sst xmlns="http://schemas.openxmlformats.org/spreadsheetml/2006/main" count="198" uniqueCount="134">
  <si>
    <t>Հայտատու -ՀՀ աշխատանքի և սոցիալական հարցերի նախարարություն</t>
  </si>
  <si>
    <t>*ՀԱՇՎԱՐԿ</t>
  </si>
  <si>
    <t>ՑՈՒՑԱՆԻՇՆԵՐԸ</t>
  </si>
  <si>
    <t>Չափի միավորը</t>
  </si>
  <si>
    <t>2014 թ. փաստացի կատարողական (պետական բյուջե)</t>
  </si>
  <si>
    <t>2014 թ. փաստացի կատարողական (այլ աղբյուրներ)</t>
  </si>
  <si>
    <t>փոփոխություններ բազային բյուջեում</t>
  </si>
  <si>
    <t>2017-չափաքանակ (հայտ-տեղեկատվություն) ծրագրվող տարվա բազային բյուջե***</t>
  </si>
  <si>
    <t>2018-չափաքանակ (հայտ-տեղեկատվություն) ծրագրվող տարվա բազային բյուջե***</t>
  </si>
  <si>
    <t>2019-չափաքանակ (հայտ-տեղեկատվություն) ծրագրվող տարվա բազային բյուջե***</t>
  </si>
  <si>
    <t>2017-չափաքանակ (հաստատված) ծրագրվող տարվա բազային բյուջե***</t>
  </si>
  <si>
    <t>2018-չափաքանակ (հաստատված) ծրագրվող տարվա բազային բյուջե***</t>
  </si>
  <si>
    <t>2019-չափաքանակ (հաստատված) ծրագրվող տարվա բազային բյուջե***</t>
  </si>
  <si>
    <t>1-ին եռամսյակ</t>
  </si>
  <si>
    <t>2-րդ եռամսյակ</t>
  </si>
  <si>
    <t>1-ին կիսամյակ</t>
  </si>
  <si>
    <t>3-րդ եռամսյակ</t>
  </si>
  <si>
    <t>9-ը ամիս</t>
  </si>
  <si>
    <t>4-րդ եռամսյակ</t>
  </si>
  <si>
    <t>1 կիսամյակ</t>
  </si>
  <si>
    <t>2 կիսամյակ</t>
  </si>
  <si>
    <t>տարեկան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</si>
  <si>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</si>
  <si>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</si>
  <si>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</si>
  <si>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</si>
  <si>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</si>
  <si>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մարդ</t>
  </si>
  <si>
    <t>Աշխ. միջ. տար.թվաք, նույն թվում</t>
  </si>
  <si>
    <t xml:space="preserve"> 1. Վարչական  և այլ անձնակազմ (հաստիքային)</t>
  </si>
  <si>
    <t>պայմանագրային, այդ թվում</t>
  </si>
  <si>
    <t>նվազագույն ամսական աշխատավարձի չափով  ստացողների  մասով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</si>
  <si>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</si>
  <si>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</si>
  <si>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</si>
  <si>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</si>
  <si>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</si>
  <si>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</si>
  <si>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</si>
  <si>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</si>
  <si>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</si>
  <si>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</si>
  <si>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</si>
  <si>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</si>
  <si>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</si>
  <si>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դր.</t>
  </si>
  <si>
    <t>Ամփոփ</t>
  </si>
  <si>
    <t>Ծառայությունների և ապրանքների ձեռքբերում</t>
  </si>
  <si>
    <t>X</t>
  </si>
  <si>
    <t xml:space="preserve">ՀՀ աշխատանքի և սոցիալական հարցերի նախարարության միջոցով իրականացվող մրցութային կարգով ընտրված կազմակերպությունների   ծախսերի </t>
  </si>
  <si>
    <t>Բաժին, խումբ, դաս 10.02.01</t>
  </si>
  <si>
    <t>2023թ.</t>
  </si>
  <si>
    <t>2-րդ կիսամյակ</t>
  </si>
  <si>
    <t>2024թ. ՄԺԾԾ ծրագրվող տարվա բազային բյուջե***</t>
  </si>
  <si>
    <t>2024թ.</t>
  </si>
  <si>
    <t>2024թ</t>
  </si>
  <si>
    <t>2025թ. ՄԺԾԾ ծրագրվող տարվա բազային բյուջե***</t>
  </si>
  <si>
    <t>2025թ.</t>
  </si>
  <si>
    <t>Տարեցներին և հաշմանդամություն ունեցող անձանց տնային պայմաններում խնամքի ծառայություններ</t>
  </si>
  <si>
    <t>2021 թ. փաստացի կատարողական (պետական բյուջե)</t>
  </si>
  <si>
    <t>2021թ. փաստացի կատարողական (այլ աղբյուրներ)</t>
  </si>
  <si>
    <t>2022թ.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</si>
  <si>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</si>
  <si>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</si>
  <si>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2023-2025թթ. ՄԺԾԾ հաստատված</t>
  </si>
  <si>
    <t>2024թ-ՄԺԾԾ ՀԱՅՏ (այլ աղբյուրներից)</t>
  </si>
  <si>
    <t>2025 թ-ՄԺԾԾ ՀԱՅՏ (այլ աղբյուրներից)</t>
  </si>
  <si>
    <t>2026թ. ՄԺԾԾ ծրագրվող տարվա բազային բյուջե***</t>
  </si>
  <si>
    <t>2026թ-ՄԺԾԾ ՀԱՅՏ (այլ աղբյուրներից)</t>
  </si>
  <si>
    <t>2024թ. բյուջետային հայտ ծրագրվող տարվա բազային բյուջե***</t>
  </si>
  <si>
    <t>2024- բյուջետային  հայտ (այլ աղբյուրներից)</t>
  </si>
  <si>
    <t>որից հատուկ մասնագիտ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</si>
  <si>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</si>
  <si>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</si>
  <si>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</si>
  <si>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</si>
  <si>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</si>
  <si>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</si>
  <si>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</si>
  <si>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</si>
  <si>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</si>
  <si>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</si>
  <si>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</si>
  <si>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</si>
  <si>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t>ավելի քան 5 տարի</t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</si>
  <si>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</si>
  <si>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</si>
  <si>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t>չի նախատեսվում</t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</si>
  <si>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</si>
  <si>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</si>
  <si>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t>2. Միջոցառման հիմքում դրված ծախսային պարտավորության բնույթը՝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</si>
  <si>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</si>
  <si>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</si>
  <si>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</si>
  <si>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</si>
  <si>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t>Տնային պայմաններում խնամքի տրամադրումը միասնական սոցիալական ծառայության տարածքային կենտրոնի կողմից ուղեգրված անձանց՝ անհատական սոցիալական ծրագրի համաձայն։
Տնային պայմաններում խնամքի ծառայությունների ձևերն են՝ կենցաղային սպասարկում, բժշկական օգնություն և սպասարկում, սոցիալ-հոգեբանական օգնություն, խորհրդատվական օգնություն։ 
Տնային պայմաններում ընդհանուր տիպի խնամքի ծառայությունները տրամադրվում են շահառուին իր տանը՝ ժամը 9։00-18։00 ընկած ժամանակահատվածում։</t>
  </si>
  <si>
    <t>Սահմանված են շուրջօրյա խնամքի ծառայությունների տրամադրման կարգը, պայմանները և չափորոշիչները, ծառայություններ տրամադրող կազմակերպությունները, շահառուների քանակը, ծառայությունների ձևերն ու տեսակները: Միջոցառումն ունի երկու բաղադրիչ՝ 
1. Ընդհանուր տիպի խնամք՝ խնամքի կարիք ունեցող, տարեց և (կամ) հաշմանդամություն (այդ թվում՝ համապատասխան դեղորայք չգործածող, վարքային խանգարում չունեցող, անգործունակ չճանաչված թեթև կամ չափավոր աստիճանի մտավոր խնդիրներ) ունեցող անձանց համար, 
2. Հատուկ (մասնագիտացված) խնամք՝ խնամքի կարիք ունեցող, տարեց և (կամ) հաշմանդամություն (այդ թվում՝ համապատասխան դեղորայք գործածող, վարքային խանգարում ունեցող, անգործունակ ճանաչված թեթև կամ չափավոր աստիճանի մտավոր և հոգեկան առողջության այլ խնդիրներ) ունեցող անձանց համար։ 2024 թվականի տնային խնամքի ծառայություններ կստանա 1200 շահառու, այդ թվում՝ ընդհանուր տիպի խնամքի համար 1150 շահառուի և հատուկ (մասնագիտացված) խնամքի համար ևս 50 շահառու: Ծառայությունները տրամադրվելու են դրամաշնորհի տրամադրման մրցույթում հաղթած հասարակական կազմակերպությունների կողմից: 2025 և 2026 թվականներին շահառուների թվաքանակները կավելալան և կդառնան համապատասխանաբար 1325 և 1375 անձ։</t>
  </si>
  <si>
    <t xml:space="preserve">«Սոցիալական աջակցության մասին» ՀՀ օրենք, հոդված 13, 
ՀՀ կառավարության 2022 թվականի նոյեմբերի 10-ի N 1744-Ն որոշում:
</t>
  </si>
  <si>
    <t xml:space="preserve">3. Միջոցառման ծախսակազմման հիմքում դրված հիմնական ծախսային գործոնները՝ </t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</si>
  <si>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</si>
  <si>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</si>
  <si>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</si>
  <si>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</si>
  <si>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</si>
  <si>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</si>
  <si>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t xml:space="preserve">2022թ.- բազային տարի (փաստ) </t>
  </si>
  <si>
    <t>2023թ. (սպասողական)</t>
  </si>
  <si>
    <t>2026թ.</t>
  </si>
  <si>
    <t>շահառու</t>
  </si>
  <si>
    <t>ոչ գնային գործոն</t>
  </si>
  <si>
    <t>Ոչ</t>
  </si>
  <si>
    <t xml:space="preserve">Միջոցառման իրականացման նպատակով ՀՀ 2024-2026 թվականների ՄԺԾ 2024 թվականի ծրագրի համար նախատեսվում է շահառուների թվաքանակը պակասեցնել 50-ով՝ կացարանով ապահովման ծառայությունը բացառելով այս միջոցառումից, միաժամանակ ամբողջն իրականացնելով հասարակական կազմակերպությունների կողմից։ 1200 շահառուի համար, սակայն, պահանջվող ֆինանսավորման չափն ավելանում է՝ հասնելով 277,930.6 հազար դրամի: ՄԺԾԾ 2025 թվականի համար նախատեսվում է հոգեկան առողջության խնդիրներ ունեցող անձանց համար ավելացնել 25 և տարեցների համար՝ ևս 50 տեղ, իսկ 2026 թվականի համար՝ տարեցների ևս 50 տեղ՝ այդ տարիների ֆինանսավորումը հասցնելով համապատասխանաբար 289,062.6 և 300,194.6 հազար դրամ:
Ֆինանսական չափաքանակի 47,113.3 հազար դրամով ավելացման հրատապությունը մի կողմից անկողնային խնամքի կարիք ունեցող տարեց, ինչպես նաև հոգեկան առողջության խնդիրներ ունեցող անձանց խնամքի տրամադրման անհրաժեշտությունն է, որն ամրագրված է ՀՀ կառավարության 2021 թվականի նոյեմբերի 18-ի N 1902-Լ որոշման հավելվածի 9.1-ին կետով: Մյուս կողմից, հաշվարկի հիմքում են դրվել ոչ թե նվազագույն աշխատավարձերը, այլ սոցիալական աշխատողի համար 149000, բուժքրոջ համար 131000, իսկ սոցիալական սպասարկողի համար 124000 դրամը, ինչը բխում է պահանջարկից և շուրջօրյա խնամքի կենտրոնների աշխատավարձերի չափից՝ ՀՀ աշխատանքի և սոցիալական հարցերի նախարարի 2014 թվականի N 81 Ա/1 հրամանի համաձայն։ Դրա պակասը լրացվում էր միջազգային դոնորների միջոցով, սակայն աշխարհաքաղաքական հանգամանքներով պայմանավորված՝ երկիրն այլևս առաջնահերթ ֆինանսավորվողների շարքում չէ։ Որպես ժամանակավոր լուծում՝ 2022-23 թվականներին մասամբ օգնել են համայնքները և ձեռնարկատիրությունները, սակայն հետագայում կարող է հանգել ծառայության չիրացում և փակում։
</t>
  </si>
  <si>
    <t>հազ.դրամ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</si>
  <si>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</si>
  <si>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</si>
  <si>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</si>
  <si>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</si>
  <si>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</si>
  <si>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</si>
  <si>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</si>
  <si>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</si>
  <si>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</si>
  <si>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</si>
  <si>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</si>
  <si>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</si>
  <si>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2022թ.</t>
  </si>
  <si>
    <t>2025թ</t>
  </si>
  <si>
    <t>2026թ</t>
  </si>
  <si>
    <t xml:space="preserve">Շահառուների թվի պակասեցումից անկախ Ֆինանսական միջոցների ավելացումը պայմանավորված է դոնոր կազմակերպությունների կողմից ֆինասավորումը պակաս իրականացնելու հանգամանքով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</si>
  <si>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</si>
  <si>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</si>
  <si>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t>x</t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</si>
  <si>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</si>
  <si>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>աշխատավարձ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</si>
</sst>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_-* #,##0.00_?_._-;\-* #,##0.00_?_._-;_-* &quot;-&quot;??_?_._-;_-@_-"/>
    <numFmt numFmtId="166" formatCode="##,##0.0;\(##,##0.0\);\-"/>
    <numFmt numFmtId="167" formatCode="0.0000"/>
    <numFmt numFmtId="168" formatCode="0.00000"/>
  </numFmts>
  <fonts count="8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color theme="1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name val="Times Armenian"/>
      <family val="1"/>
    </font>
    <font>
      <sz val="11"/>
      <color indexed="8"/>
      <name val="Times Armenian"/>
      <family val="2"/>
    </font>
    <font>
      <sz val="10"/>
      <name val="Arial"/>
      <family val="2"/>
    </font>
    <font>
      <sz val="10"/>
      <name val="Arial Armenian"/>
      <family val="2"/>
    </font>
    <font>
      <sz val="11"/>
      <color theme="1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Arial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b/>
      <sz val="11"/>
      <color indexed="63"/>
      <name val="Times Armenian"/>
      <family val="2"/>
    </font>
    <font>
      <sz val="8"/>
      <name val="GHEA Grapalat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b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sz val="10"/>
      <name val="Arial"/>
      <family val="2"/>
    </font>
    <font>
      <sz val="8"/>
      <color rgb="FFFF0000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sz val="9"/>
      <name val="GHEA Grapalat"/>
      <family val="3"/>
    </font>
    <font>
      <i/>
      <vertAlign val="superscript"/>
      <sz val="9"/>
      <color theme="1"/>
      <name val="GHEA Grapalat"/>
      <family val="3"/>
    </font>
  </fonts>
  <fills count="3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60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7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0" fontId="21" fillId="0" borderId="0"/>
    <xf numFmtId="0" fontId="19" fillId="0" borderId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43" fontId="2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0" fontId="25" fillId="0" borderId="0"/>
    <xf numFmtId="0" fontId="23" fillId="13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6" fillId="9" borderId="11" applyNumberFormat="0" applyAlignment="0" applyProtection="0"/>
    <xf numFmtId="0" fontId="27" fillId="2" borderId="12" applyNumberFormat="0" applyAlignment="0" applyProtection="0"/>
    <xf numFmtId="0" fontId="28" fillId="2" borderId="11" applyNumberFormat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3" fillId="17" borderId="17" applyNumberFormat="0" applyAlignment="0" applyProtection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19" fillId="0" borderId="0"/>
    <xf numFmtId="0" fontId="36" fillId="18" borderId="0" applyNumberFormat="0" applyBorder="0" applyAlignment="0" applyProtection="0"/>
    <xf numFmtId="0" fontId="37" fillId="0" borderId="0" applyNumberFormat="0" applyFill="0" applyBorder="0" applyAlignment="0" applyProtection="0"/>
    <xf numFmtId="0" fontId="20" fillId="6" borderId="18" applyNumberFormat="0" applyFont="0" applyAlignment="0" applyProtection="0"/>
    <xf numFmtId="0" fontId="38" fillId="0" borderId="19" applyNumberFormat="0" applyFill="0" applyAlignment="0" applyProtection="0"/>
    <xf numFmtId="0" fontId="38" fillId="0" borderId="0" applyNumberFormat="0" applyFill="0" applyBorder="0" applyAlignment="0" applyProtection="0"/>
    <xf numFmtId="0" fontId="39" fillId="8" borderId="0" applyNumberFormat="0" applyBorder="0" applyAlignment="0" applyProtection="0"/>
    <xf numFmtId="0" fontId="40" fillId="0" borderId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0" fillId="0" borderId="0"/>
    <xf numFmtId="0" fontId="42" fillId="0" borderId="0"/>
    <xf numFmtId="0" fontId="43" fillId="0" borderId="0"/>
    <xf numFmtId="0" fontId="40" fillId="0" borderId="0"/>
    <xf numFmtId="0" fontId="1" fillId="0" borderId="0"/>
    <xf numFmtId="0" fontId="20" fillId="0" borderId="0"/>
    <xf numFmtId="0" fontId="4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6" fillId="7" borderId="11" applyNumberFormat="0" applyAlignment="0" applyProtection="0"/>
    <xf numFmtId="0" fontId="26" fillId="7" borderId="11" applyNumberFormat="0" applyAlignment="0" applyProtection="0"/>
    <xf numFmtId="0" fontId="26" fillId="7" borderId="11" applyNumberFormat="0" applyAlignment="0" applyProtection="0"/>
    <xf numFmtId="0" fontId="27" fillId="27" borderId="12" applyNumberFormat="0" applyAlignment="0" applyProtection="0"/>
    <xf numFmtId="0" fontId="27" fillId="27" borderId="12" applyNumberFormat="0" applyAlignment="0" applyProtection="0"/>
    <xf numFmtId="0" fontId="27" fillId="27" borderId="12" applyNumberFormat="0" applyAlignment="0" applyProtection="0"/>
    <xf numFmtId="0" fontId="44" fillId="27" borderId="11" applyNumberFormat="0" applyAlignment="0" applyProtection="0"/>
    <xf numFmtId="0" fontId="44" fillId="27" borderId="11" applyNumberFormat="0" applyAlignment="0" applyProtection="0"/>
    <xf numFmtId="0" fontId="44" fillId="27" borderId="11" applyNumberFormat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3" fillId="17" borderId="17" applyNumberFormat="0" applyAlignment="0" applyProtection="0"/>
    <xf numFmtId="0" fontId="33" fillId="17" borderId="17" applyNumberFormat="0" applyAlignment="0" applyProtection="0"/>
    <xf numFmtId="0" fontId="33" fillId="17" borderId="17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0" fillId="0" borderId="0"/>
    <xf numFmtId="0" fontId="42" fillId="0" borderId="0"/>
    <xf numFmtId="0" fontId="42" fillId="0" borderId="0"/>
    <xf numFmtId="0" fontId="42" fillId="0" borderId="0"/>
    <xf numFmtId="0" fontId="50" fillId="0" borderId="0"/>
    <xf numFmtId="0" fontId="42" fillId="0" borderId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6" borderId="18" applyNumberFormat="0" applyFont="0" applyAlignment="0" applyProtection="0"/>
    <xf numFmtId="0" fontId="22" fillId="6" borderId="18" applyNumberFormat="0" applyFont="0" applyAlignment="0" applyProtection="0"/>
    <xf numFmtId="0" fontId="22" fillId="6" borderId="18" applyNumberFormat="0" applyFont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" fillId="0" borderId="0"/>
    <xf numFmtId="0" fontId="18" fillId="19" borderId="0" applyNumberFormat="0" applyBorder="0" applyAlignment="0" applyProtection="0"/>
    <xf numFmtId="0" fontId="18" fillId="10" borderId="0" applyNumberFormat="0" applyBorder="0" applyAlignment="0" applyProtection="0"/>
    <xf numFmtId="0" fontId="18" fillId="20" borderId="0" applyNumberFormat="0" applyBorder="0" applyAlignment="0" applyProtection="0"/>
    <xf numFmtId="0" fontId="18" fillId="18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58" fillId="22" borderId="0" applyNumberFormat="0" applyBorder="0" applyAlignment="0" applyProtection="0"/>
    <xf numFmtId="0" fontId="58" fillId="5" borderId="0" applyNumberFormat="0" applyBorder="0" applyAlignment="0" applyProtection="0"/>
    <xf numFmtId="0" fontId="58" fillId="21" borderId="0" applyNumberFormat="0" applyBorder="0" applyAlignment="0" applyProtection="0"/>
    <xf numFmtId="0" fontId="58" fillId="23" borderId="0" applyNumberFormat="0" applyBorder="0" applyAlignment="0" applyProtection="0"/>
    <xf numFmtId="0" fontId="58" fillId="15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16" borderId="0" applyNumberFormat="0" applyBorder="0" applyAlignment="0" applyProtection="0"/>
    <xf numFmtId="0" fontId="58" fillId="26" borderId="0" applyNumberFormat="0" applyBorder="0" applyAlignment="0" applyProtection="0"/>
    <xf numFmtId="0" fontId="58" fillId="23" borderId="0" applyNumberFormat="0" applyBorder="0" applyAlignment="0" applyProtection="0"/>
    <xf numFmtId="0" fontId="58" fillId="15" borderId="0" applyNumberFormat="0" applyBorder="0" applyAlignment="0" applyProtection="0"/>
    <xf numFmtId="0" fontId="58" fillId="11" borderId="0" applyNumberFormat="0" applyBorder="0" applyAlignment="0" applyProtection="0"/>
    <xf numFmtId="0" fontId="59" fillId="10" borderId="0" applyNumberFormat="0" applyBorder="0" applyAlignment="0" applyProtection="0"/>
    <xf numFmtId="0" fontId="60" fillId="27" borderId="11" applyNumberFormat="0" applyAlignment="0" applyProtection="0"/>
    <xf numFmtId="0" fontId="61" fillId="17" borderId="17" applyNumberFormat="0" applyAlignment="0" applyProtection="0"/>
    <xf numFmtId="165" fontId="20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5" fillId="20" borderId="0" applyNumberFormat="0" applyBorder="0" applyAlignment="0" applyProtection="0"/>
    <xf numFmtId="0" fontId="66" fillId="0" borderId="20" applyNumberFormat="0" applyFill="0" applyAlignment="0" applyProtection="0"/>
    <xf numFmtId="0" fontId="67" fillId="0" borderId="21" applyNumberFormat="0" applyFill="0" applyAlignment="0" applyProtection="0"/>
    <xf numFmtId="0" fontId="68" fillId="0" borderId="22" applyNumberFormat="0" applyFill="0" applyAlignment="0" applyProtection="0"/>
    <xf numFmtId="0" fontId="68" fillId="0" borderId="0" applyNumberFormat="0" applyFill="0" applyBorder="0" applyAlignment="0" applyProtection="0"/>
    <xf numFmtId="0" fontId="69" fillId="7" borderId="11" applyNumberFormat="0" applyAlignment="0" applyProtection="0"/>
    <xf numFmtId="0" fontId="70" fillId="0" borderId="24" applyNumberFormat="0" applyFill="0" applyAlignment="0" applyProtection="0"/>
    <xf numFmtId="0" fontId="71" fillId="9" borderId="0" applyNumberFormat="0" applyBorder="0" applyAlignment="0" applyProtection="0"/>
    <xf numFmtId="0" fontId="20" fillId="0" borderId="0"/>
    <xf numFmtId="0" fontId="40" fillId="0" borderId="0"/>
    <xf numFmtId="0" fontId="21" fillId="0" borderId="0"/>
    <xf numFmtId="0" fontId="21" fillId="0" borderId="0"/>
    <xf numFmtId="0" fontId="40" fillId="0" borderId="0"/>
    <xf numFmtId="0" fontId="1" fillId="0" borderId="0"/>
    <xf numFmtId="0" fontId="20" fillId="0" borderId="0"/>
    <xf numFmtId="0" fontId="63" fillId="0" borderId="0"/>
    <xf numFmtId="0" fontId="1" fillId="0" borderId="0"/>
    <xf numFmtId="0" fontId="18" fillId="6" borderId="18" applyNumberFormat="0" applyFont="0" applyAlignment="0" applyProtection="0"/>
    <xf numFmtId="0" fontId="72" fillId="27" borderId="12" applyNumberFormat="0" applyAlignment="0" applyProtection="0"/>
    <xf numFmtId="166" fontId="73" fillId="0" borderId="0" applyFill="0" applyBorder="0" applyProtection="0">
      <alignment horizontal="right" vertical="top"/>
    </xf>
    <xf numFmtId="0" fontId="53" fillId="0" borderId="0"/>
    <xf numFmtId="0" fontId="53" fillId="0" borderId="0"/>
    <xf numFmtId="0" fontId="74" fillId="0" borderId="0" applyNumberFormat="0" applyFill="0" applyBorder="0" applyAlignment="0" applyProtection="0"/>
    <xf numFmtId="0" fontId="75" fillId="0" borderId="23" applyNumberFormat="0" applyFill="0" applyAlignment="0" applyProtection="0"/>
    <xf numFmtId="0" fontId="76" fillId="0" borderId="0" applyNumberFormat="0" applyFill="0" applyBorder="0" applyAlignment="0" applyProtection="0"/>
    <xf numFmtId="0" fontId="20" fillId="0" borderId="0"/>
    <xf numFmtId="0" fontId="79" fillId="0" borderId="0"/>
    <xf numFmtId="0" fontId="40" fillId="0" borderId="0"/>
  </cellStyleXfs>
  <cellXfs count="127">
    <xf numFmtId="0" fontId="0" fillId="0" borderId="0" xfId="0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Border="1"/>
    <xf numFmtId="164" fontId="2" fillId="0" borderId="1" xfId="1" applyNumberFormat="1" applyFont="1" applyBorder="1" applyAlignment="1">
      <alignment wrapText="1"/>
    </xf>
    <xf numFmtId="164" fontId="2" fillId="0" borderId="0" xfId="1" applyNumberFormat="1" applyFont="1" applyBorder="1" applyAlignment="1">
      <alignment wrapText="1"/>
    </xf>
    <xf numFmtId="164" fontId="2" fillId="0" borderId="0" xfId="1" applyNumberFormat="1" applyFont="1" applyFill="1" applyBorder="1"/>
    <xf numFmtId="164" fontId="6" fillId="0" borderId="0" xfId="1" applyNumberFormat="1" applyFont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wrapText="1"/>
    </xf>
    <xf numFmtId="164" fontId="2" fillId="0" borderId="1" xfId="1" applyNumberFormat="1" applyFont="1" applyBorder="1"/>
    <xf numFmtId="164" fontId="2" fillId="0" borderId="1" xfId="1" applyNumberFormat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164" fontId="6" fillId="3" borderId="1" xfId="1" applyNumberFormat="1" applyFont="1" applyFill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wrapText="1"/>
    </xf>
    <xf numFmtId="0" fontId="10" fillId="0" borderId="0" xfId="1" applyFont="1" applyBorder="1" applyAlignment="1">
      <alignment vertical="top" wrapText="1"/>
    </xf>
    <xf numFmtId="164" fontId="11" fillId="0" borderId="0" xfId="1" applyNumberFormat="1" applyFont="1" applyBorder="1"/>
    <xf numFmtId="0" fontId="11" fillId="0" borderId="0" xfId="1" applyFont="1" applyFill="1" applyBorder="1" applyAlignment="1">
      <alignment vertical="top"/>
    </xf>
    <xf numFmtId="164" fontId="2" fillId="0" borderId="0" xfId="1" applyNumberFormat="1" applyFont="1"/>
    <xf numFmtId="164" fontId="2" fillId="0" borderId="0" xfId="1" applyNumberFormat="1" applyFont="1" applyFill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wrapText="1"/>
    </xf>
    <xf numFmtId="0" fontId="15" fillId="0" borderId="0" xfId="1" applyFont="1" applyAlignment="1">
      <alignment wrapText="1"/>
    </xf>
    <xf numFmtId="1" fontId="7" fillId="0" borderId="1" xfId="1" applyNumberFormat="1" applyFont="1" applyFill="1" applyBorder="1" applyAlignment="1">
      <alignment wrapText="1"/>
    </xf>
    <xf numFmtId="164" fontId="7" fillId="0" borderId="9" xfId="1" applyNumberFormat="1" applyFont="1" applyFill="1" applyBorder="1" applyAlignment="1">
      <alignment horizontal="center" wrapText="1"/>
    </xf>
    <xf numFmtId="164" fontId="7" fillId="3" borderId="1" xfId="1" applyNumberFormat="1" applyFont="1" applyFill="1" applyBorder="1" applyAlignment="1">
      <alignment vertical="center" wrapText="1"/>
    </xf>
    <xf numFmtId="0" fontId="15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left" vertical="top" wrapText="1"/>
    </xf>
    <xf numFmtId="164" fontId="80" fillId="0" borderId="1" xfId="1" applyNumberFormat="1" applyFont="1" applyFill="1" applyBorder="1" applyAlignment="1">
      <alignment wrapText="1"/>
    </xf>
    <xf numFmtId="1" fontId="2" fillId="0" borderId="1" xfId="1" applyNumberFormat="1" applyFont="1" applyFill="1" applyBorder="1" applyAlignment="1">
      <alignment wrapText="1"/>
    </xf>
    <xf numFmtId="167" fontId="2" fillId="0" borderId="0" xfId="1" applyNumberFormat="1" applyFont="1" applyBorder="1"/>
    <xf numFmtId="0" fontId="57" fillId="0" borderId="0" xfId="359" applyFont="1" applyAlignment="1">
      <alignment vertical="center"/>
    </xf>
    <xf numFmtId="0" fontId="40" fillId="0" borderId="0" xfId="359"/>
    <xf numFmtId="0" fontId="40" fillId="29" borderId="0" xfId="359" applyFill="1"/>
    <xf numFmtId="0" fontId="57" fillId="0" borderId="0" xfId="359" applyFont="1" applyAlignment="1">
      <alignment horizontal="left" vertical="center"/>
    </xf>
    <xf numFmtId="0" fontId="57" fillId="0" borderId="0" xfId="359" applyFont="1"/>
    <xf numFmtId="0" fontId="15" fillId="0" borderId="0" xfId="359" applyFont="1"/>
    <xf numFmtId="0" fontId="83" fillId="0" borderId="0" xfId="359" applyFont="1"/>
    <xf numFmtId="0" fontId="5" fillId="0" borderId="0" xfId="359" applyFont="1" applyAlignment="1">
      <alignment horizontal="left" vertical="center"/>
    </xf>
    <xf numFmtId="0" fontId="54" fillId="29" borderId="1" xfId="359" applyFont="1" applyFill="1" applyBorder="1" applyAlignment="1">
      <alignment vertical="center" wrapText="1"/>
    </xf>
    <xf numFmtId="1" fontId="77" fillId="30" borderId="1" xfId="359" applyNumberFormat="1" applyFont="1" applyFill="1" applyBorder="1" applyAlignment="1">
      <alignment horizontal="left" vertical="center"/>
    </xf>
    <xf numFmtId="0" fontId="77" fillId="30" borderId="1" xfId="359" applyFont="1" applyFill="1" applyBorder="1" applyAlignment="1">
      <alignment horizontal="left" vertical="center"/>
    </xf>
    <xf numFmtId="0" fontId="77" fillId="30" borderId="1" xfId="359" applyFont="1" applyFill="1" applyBorder="1" applyAlignment="1">
      <alignment horizontal="left" vertical="center" wrapText="1"/>
    </xf>
    <xf numFmtId="0" fontId="54" fillId="29" borderId="1" xfId="359" applyFont="1" applyFill="1" applyBorder="1" applyAlignment="1">
      <alignment vertical="top" wrapText="1"/>
    </xf>
    <xf numFmtId="0" fontId="54" fillId="29" borderId="1" xfId="359" applyFont="1" applyFill="1" applyBorder="1" applyAlignment="1">
      <alignment horizontal="left" vertical="top" wrapText="1"/>
    </xf>
    <xf numFmtId="0" fontId="84" fillId="30" borderId="1" xfId="359" applyFont="1" applyFill="1" applyBorder="1" applyAlignment="1">
      <alignment horizontal="left" vertical="top"/>
    </xf>
    <xf numFmtId="0" fontId="54" fillId="30" borderId="1" xfId="359" applyFont="1" applyFill="1" applyBorder="1" applyAlignment="1">
      <alignment vertical="top" wrapText="1"/>
    </xf>
    <xf numFmtId="0" fontId="5" fillId="0" borderId="0" xfId="359" applyFont="1" applyAlignment="1">
      <alignment horizontal="left" vertical="center" wrapText="1"/>
    </xf>
    <xf numFmtId="0" fontId="54" fillId="29" borderId="1" xfId="359" applyFont="1" applyFill="1" applyBorder="1" applyAlignment="1">
      <alignment horizontal="center" vertical="center" wrapText="1"/>
    </xf>
    <xf numFmtId="0" fontId="54" fillId="30" borderId="1" xfId="359" applyFont="1" applyFill="1" applyBorder="1"/>
    <xf numFmtId="0" fontId="78" fillId="0" borderId="38" xfId="359" applyFont="1" applyBorder="1" applyAlignment="1">
      <alignment vertical="center"/>
    </xf>
    <xf numFmtId="0" fontId="78" fillId="0" borderId="0" xfId="359" applyFont="1" applyBorder="1" applyAlignment="1">
      <alignment vertical="center"/>
    </xf>
    <xf numFmtId="0" fontId="78" fillId="0" borderId="38" xfId="359" applyFont="1" applyBorder="1" applyAlignment="1">
      <alignment horizontal="left" vertical="center"/>
    </xf>
    <xf numFmtId="0" fontId="78" fillId="0" borderId="0" xfId="359" applyFont="1" applyBorder="1" applyAlignment="1">
      <alignment horizontal="left" vertical="center"/>
    </xf>
    <xf numFmtId="0" fontId="55" fillId="0" borderId="0" xfId="359" applyFont="1" applyBorder="1" applyAlignment="1">
      <alignment vertical="center"/>
    </xf>
    <xf numFmtId="0" fontId="54" fillId="0" borderId="0" xfId="359" applyFont="1" applyBorder="1" applyAlignment="1">
      <alignment vertical="center"/>
    </xf>
    <xf numFmtId="0" fontId="54" fillId="28" borderId="1" xfId="359" applyFont="1" applyFill="1" applyBorder="1" applyAlignment="1">
      <alignment horizontal="center" vertical="center" wrapText="1"/>
    </xf>
    <xf numFmtId="0" fontId="54" fillId="31" borderId="1" xfId="359" applyFont="1" applyFill="1" applyBorder="1" applyAlignment="1">
      <alignment horizontal="center" vertical="center" wrapText="1"/>
    </xf>
    <xf numFmtId="0" fontId="54" fillId="32" borderId="1" xfId="359" applyFont="1" applyFill="1" applyBorder="1" applyAlignment="1">
      <alignment horizontal="center" vertical="center" wrapText="1"/>
    </xf>
    <xf numFmtId="0" fontId="54" fillId="30" borderId="1" xfId="359" applyFont="1" applyFill="1" applyBorder="1" applyAlignment="1">
      <alignment vertical="center" wrapText="1"/>
    </xf>
    <xf numFmtId="0" fontId="77" fillId="30" borderId="1" xfId="359" applyFont="1" applyFill="1" applyBorder="1" applyAlignment="1">
      <alignment vertical="center" wrapText="1"/>
    </xf>
    <xf numFmtId="0" fontId="54" fillId="28" borderId="1" xfId="359" applyFont="1" applyFill="1" applyBorder="1" applyAlignment="1">
      <alignment vertical="center" wrapText="1"/>
    </xf>
    <xf numFmtId="168" fontId="2" fillId="0" borderId="0" xfId="1" applyNumberFormat="1" applyFont="1" applyBorder="1"/>
    <xf numFmtId="1" fontId="54" fillId="31" borderId="1" xfId="359" applyNumberFormat="1" applyFont="1" applyFill="1" applyBorder="1" applyAlignment="1">
      <alignment horizontal="center" vertical="center" wrapText="1"/>
    </xf>
    <xf numFmtId="1" fontId="54" fillId="32" borderId="1" xfId="359" applyNumberFormat="1" applyFont="1" applyFill="1" applyBorder="1" applyAlignment="1">
      <alignment horizontal="center" vertical="center" wrapText="1"/>
    </xf>
    <xf numFmtId="1" fontId="54" fillId="28" borderId="1" xfId="359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vertical="top" wrapText="1"/>
    </xf>
    <xf numFmtId="0" fontId="15" fillId="0" borderId="0" xfId="1" applyFont="1" applyAlignment="1">
      <alignment wrapText="1"/>
    </xf>
    <xf numFmtId="0" fontId="16" fillId="0" borderId="0" xfId="1" applyFont="1" applyBorder="1" applyAlignment="1">
      <alignment vertical="top" wrapText="1"/>
    </xf>
    <xf numFmtId="0" fontId="16" fillId="0" borderId="0" xfId="1" applyFont="1" applyAlignment="1">
      <alignment vertical="top" wrapText="1"/>
    </xf>
    <xf numFmtId="164" fontId="2" fillId="0" borderId="0" xfId="1" applyNumberFormat="1" applyFont="1" applyAlignment="1">
      <alignment horizontal="left"/>
    </xf>
    <xf numFmtId="164" fontId="7" fillId="0" borderId="4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center" wrapText="1"/>
    </xf>
    <xf numFmtId="164" fontId="7" fillId="0" borderId="7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vertical="top" wrapText="1"/>
    </xf>
    <xf numFmtId="0" fontId="4" fillId="0" borderId="0" xfId="1" applyFont="1" applyAlignment="1">
      <alignment wrapText="1"/>
    </xf>
    <xf numFmtId="164" fontId="6" fillId="0" borderId="25" xfId="1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164" fontId="5" fillId="0" borderId="0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164" fontId="2" fillId="0" borderId="2" xfId="1" applyNumberFormat="1" applyFont="1" applyBorder="1" applyAlignment="1">
      <alignment horizontal="left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164" fontId="7" fillId="0" borderId="26" xfId="1" applyNumberFormat="1" applyFont="1" applyFill="1" applyBorder="1" applyAlignment="1">
      <alignment horizontal="center" vertical="center" wrapText="1"/>
    </xf>
    <xf numFmtId="164" fontId="7" fillId="0" borderId="27" xfId="1" applyNumberFormat="1" applyFont="1" applyFill="1" applyBorder="1" applyAlignment="1">
      <alignment horizontal="center" vertical="center" wrapText="1"/>
    </xf>
    <xf numFmtId="164" fontId="7" fillId="0" borderId="28" xfId="1" applyNumberFormat="1" applyFont="1" applyFill="1" applyBorder="1" applyAlignment="1">
      <alignment horizontal="center" vertical="center" wrapText="1"/>
    </xf>
    <xf numFmtId="164" fontId="7" fillId="0" borderId="30" xfId="1" applyNumberFormat="1" applyFont="1" applyFill="1" applyBorder="1" applyAlignment="1">
      <alignment horizontal="center" vertical="center" wrapText="1"/>
    </xf>
    <xf numFmtId="164" fontId="7" fillId="0" borderId="31" xfId="1" applyNumberFormat="1" applyFont="1" applyFill="1" applyBorder="1" applyAlignment="1">
      <alignment horizontal="center" vertical="center" wrapText="1"/>
    </xf>
    <xf numFmtId="164" fontId="7" fillId="0" borderId="29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8" xfId="1" applyNumberFormat="1" applyFont="1" applyBorder="1" applyAlignment="1">
      <alignment horizont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0" fontId="54" fillId="29" borderId="1" xfId="359" applyFont="1" applyFill="1" applyBorder="1" applyAlignment="1">
      <alignment horizontal="center" vertical="center" wrapText="1"/>
    </xf>
    <xf numFmtId="0" fontId="54" fillId="30" borderId="32" xfId="359" applyFont="1" applyFill="1" applyBorder="1" applyAlignment="1">
      <alignment horizontal="center" wrapText="1"/>
    </xf>
    <xf numFmtId="0" fontId="54" fillId="30" borderId="33" xfId="359" applyFont="1" applyFill="1" applyBorder="1" applyAlignment="1">
      <alignment horizontal="center" wrapText="1"/>
    </xf>
    <xf numFmtId="0" fontId="54" fillId="30" borderId="34" xfId="359" applyFont="1" applyFill="1" applyBorder="1" applyAlignment="1">
      <alignment horizontal="center" wrapText="1"/>
    </xf>
    <xf numFmtId="0" fontId="54" fillId="30" borderId="35" xfId="359" applyFont="1" applyFill="1" applyBorder="1" applyAlignment="1">
      <alignment horizontal="center" wrapText="1"/>
    </xf>
    <xf numFmtId="0" fontId="54" fillId="30" borderId="36" xfId="359" applyFont="1" applyFill="1" applyBorder="1" applyAlignment="1">
      <alignment horizontal="center" wrapText="1"/>
    </xf>
    <xf numFmtId="0" fontId="54" fillId="30" borderId="37" xfId="359" applyFont="1" applyFill="1" applyBorder="1" applyAlignment="1">
      <alignment horizontal="center" wrapText="1"/>
    </xf>
    <xf numFmtId="0" fontId="54" fillId="30" borderId="26" xfId="359" applyFont="1" applyFill="1" applyBorder="1" applyAlignment="1">
      <alignment horizontal="center" vertical="center"/>
    </xf>
    <xf numFmtId="0" fontId="54" fillId="30" borderId="27" xfId="359" applyFont="1" applyFill="1" applyBorder="1" applyAlignment="1">
      <alignment horizontal="center" vertical="center"/>
    </xf>
    <xf numFmtId="0" fontId="54" fillId="30" borderId="28" xfId="359" applyFont="1" applyFill="1" applyBorder="1" applyAlignment="1">
      <alignment horizontal="center" vertical="center"/>
    </xf>
    <xf numFmtId="0" fontId="54" fillId="28" borderId="1" xfId="359" applyFont="1" applyFill="1" applyBorder="1" applyAlignment="1">
      <alignment horizontal="center" vertical="center" wrapText="1"/>
    </xf>
    <xf numFmtId="0" fontId="54" fillId="31" borderId="1" xfId="359" applyFont="1" applyFill="1" applyBorder="1" applyAlignment="1">
      <alignment horizontal="center" vertical="center" wrapText="1"/>
    </xf>
    <xf numFmtId="0" fontId="54" fillId="32" borderId="1" xfId="359" applyFont="1" applyFill="1" applyBorder="1" applyAlignment="1">
      <alignment horizontal="center" vertical="center" wrapText="1"/>
    </xf>
    <xf numFmtId="0" fontId="54" fillId="29" borderId="1" xfId="359" applyFont="1" applyFill="1" applyBorder="1" applyAlignment="1">
      <alignment horizontal="center" vertical="top" wrapText="1"/>
    </xf>
    <xf numFmtId="0" fontId="54" fillId="30" borderId="1" xfId="359" applyFont="1" applyFill="1" applyBorder="1" applyAlignment="1">
      <alignment vertical="top" wrapText="1"/>
    </xf>
  </cellXfs>
  <cellStyles count="360">
    <cellStyle name="_artabyuje" xfId="297"/>
    <cellStyle name="20% - Accent1 2" xfId="298"/>
    <cellStyle name="20% - Accent2 2" xfId="299"/>
    <cellStyle name="20% - Accent3 2" xfId="300"/>
    <cellStyle name="20% - Accent4 2" xfId="301"/>
    <cellStyle name="20% - Accent5 2" xfId="302"/>
    <cellStyle name="20% - Accent6 2" xfId="303"/>
    <cellStyle name="20% - Акцент1" xfId="13"/>
    <cellStyle name="20% - Акцент1 2" xfId="62"/>
    <cellStyle name="20% - Акцент1 3" xfId="63"/>
    <cellStyle name="20% - Акцент1 4" xfId="64"/>
    <cellStyle name="20% - Акцент2" xfId="14"/>
    <cellStyle name="20% - Акцент2 2" xfId="65"/>
    <cellStyle name="20% - Акцент2 3" xfId="66"/>
    <cellStyle name="20% - Акцент2 4" xfId="67"/>
    <cellStyle name="20% - Акцент3" xfId="15"/>
    <cellStyle name="20% - Акцент3 2" xfId="68"/>
    <cellStyle name="20% - Акцент3 3" xfId="69"/>
    <cellStyle name="20% - Акцент3 4" xfId="70"/>
    <cellStyle name="20% - Акцент4" xfId="16"/>
    <cellStyle name="20% - Акцент4 2" xfId="71"/>
    <cellStyle name="20% - Акцент4 3" xfId="72"/>
    <cellStyle name="20% - Акцент4 4" xfId="73"/>
    <cellStyle name="20% - Акцент5" xfId="17"/>
    <cellStyle name="20% - Акцент5 2" xfId="74"/>
    <cellStyle name="20% - Акцент5 3" xfId="75"/>
    <cellStyle name="20% - Акцент5 4" xfId="76"/>
    <cellStyle name="20% - Акцент6" xfId="18"/>
    <cellStyle name="20% - Акцент6 2" xfId="77"/>
    <cellStyle name="20% - Акцент6 3" xfId="78"/>
    <cellStyle name="20% - Акцент6 4" xfId="79"/>
    <cellStyle name="40% - Accent1 2" xfId="304"/>
    <cellStyle name="40% - Accent2 2" xfId="305"/>
    <cellStyle name="40% - Accent3 2" xfId="306"/>
    <cellStyle name="40% - Accent4 2" xfId="307"/>
    <cellStyle name="40% - Accent5 2" xfId="308"/>
    <cellStyle name="40% - Accent6 2" xfId="309"/>
    <cellStyle name="40% - Акцент1" xfId="19"/>
    <cellStyle name="40% - Акцент1 2" xfId="80"/>
    <cellStyle name="40% - Акцент1 3" xfId="81"/>
    <cellStyle name="40% - Акцент1 4" xfId="82"/>
    <cellStyle name="40% - Акцент2" xfId="20"/>
    <cellStyle name="40% - Акцент2 2" xfId="83"/>
    <cellStyle name="40% - Акцент2 3" xfId="84"/>
    <cellStyle name="40% - Акцент2 4" xfId="85"/>
    <cellStyle name="40% - Акцент3" xfId="21"/>
    <cellStyle name="40% - Акцент3 2" xfId="86"/>
    <cellStyle name="40% - Акцент3 3" xfId="87"/>
    <cellStyle name="40% - Акцент3 4" xfId="88"/>
    <cellStyle name="40% - Акцент4" xfId="22"/>
    <cellStyle name="40% - Акцент4 2" xfId="89"/>
    <cellStyle name="40% - Акцент4 3" xfId="90"/>
    <cellStyle name="40% - Акцент4 4" xfId="91"/>
    <cellStyle name="40% - Акцент5" xfId="23"/>
    <cellStyle name="40% - Акцент5 2" xfId="92"/>
    <cellStyle name="40% - Акцент5 3" xfId="93"/>
    <cellStyle name="40% - Акцент5 4" xfId="94"/>
    <cellStyle name="40% - Акцент6" xfId="24"/>
    <cellStyle name="40% - Акцент6 2" xfId="95"/>
    <cellStyle name="40% - Акцент6 3" xfId="96"/>
    <cellStyle name="40% - Акцент6 4" xfId="97"/>
    <cellStyle name="60% - Accent1 2" xfId="310"/>
    <cellStyle name="60% - Accent2 2" xfId="311"/>
    <cellStyle name="60% - Accent3 2" xfId="312"/>
    <cellStyle name="60% - Accent4 2" xfId="313"/>
    <cellStyle name="60% - Accent5 2" xfId="314"/>
    <cellStyle name="60% - Accent6 2" xfId="315"/>
    <cellStyle name="60% - Акцент1" xfId="25"/>
    <cellStyle name="60% - Акцент1 2" xfId="98"/>
    <cellStyle name="60% - Акцент1 3" xfId="99"/>
    <cellStyle name="60% - Акцент1 4" xfId="100"/>
    <cellStyle name="60% - Акцент2" xfId="26"/>
    <cellStyle name="60% - Акцент2 2" xfId="101"/>
    <cellStyle name="60% - Акцент2 3" xfId="102"/>
    <cellStyle name="60% - Акцент2 4" xfId="103"/>
    <cellStyle name="60% - Акцент3" xfId="27"/>
    <cellStyle name="60% - Акцент3 2" xfId="104"/>
    <cellStyle name="60% - Акцент3 3" xfId="105"/>
    <cellStyle name="60% - Акцент3 4" xfId="106"/>
    <cellStyle name="60% - Акцент4" xfId="28"/>
    <cellStyle name="60% - Акцент4 2" xfId="107"/>
    <cellStyle name="60% - Акцент4 3" xfId="108"/>
    <cellStyle name="60% - Акцент4 4" xfId="109"/>
    <cellStyle name="60% - Акцент5" xfId="29"/>
    <cellStyle name="60% - Акцент5 2" xfId="110"/>
    <cellStyle name="60% - Акцент5 3" xfId="111"/>
    <cellStyle name="60% - Акцент5 4" xfId="112"/>
    <cellStyle name="60% - Акцент6" xfId="30"/>
    <cellStyle name="60% - Акцент6 2" xfId="113"/>
    <cellStyle name="60% - Акцент6 3" xfId="114"/>
    <cellStyle name="60% - Акцент6 4" xfId="115"/>
    <cellStyle name="Accent1 2" xfId="316"/>
    <cellStyle name="Accent2 2" xfId="317"/>
    <cellStyle name="Accent3 2" xfId="318"/>
    <cellStyle name="Accent4 2" xfId="319"/>
    <cellStyle name="Accent5 2" xfId="320"/>
    <cellStyle name="Accent6 2" xfId="321"/>
    <cellStyle name="Bad 2" xfId="322"/>
    <cellStyle name="Calculation 2" xfId="323"/>
    <cellStyle name="Check Cell 2" xfId="324"/>
    <cellStyle name="Comma 10" xfId="116"/>
    <cellStyle name="Comma 2" xfId="31"/>
    <cellStyle name="Comma 2 2" xfId="2"/>
    <cellStyle name="Comma 2 2 2" xfId="325"/>
    <cellStyle name="Comma 2 3" xfId="117"/>
    <cellStyle name="Comma 2 4" xfId="326"/>
    <cellStyle name="Comma 2 5" xfId="327"/>
    <cellStyle name="Comma 3" xfId="3"/>
    <cellStyle name="Comma 3 2" xfId="118"/>
    <cellStyle name="Comma 3 3" xfId="328"/>
    <cellStyle name="Comma 4" xfId="4"/>
    <cellStyle name="Comma 4 2" xfId="329"/>
    <cellStyle name="Comma 5" xfId="119"/>
    <cellStyle name="Comma 6" xfId="120"/>
    <cellStyle name="Comma 6 2" xfId="330"/>
    <cellStyle name="Comma 7" xfId="121"/>
    <cellStyle name="Comma 8" xfId="122"/>
    <cellStyle name="Comma 9" xfId="123"/>
    <cellStyle name="Explanatory Text 2" xfId="331"/>
    <cellStyle name="Good 2" xfId="332"/>
    <cellStyle name="Heading 1 2" xfId="333"/>
    <cellStyle name="Heading 2 2" xfId="334"/>
    <cellStyle name="Heading 3 2" xfId="335"/>
    <cellStyle name="Heading 4 2" xfId="336"/>
    <cellStyle name="Hyperlink 2" xfId="32"/>
    <cellStyle name="Hyperlink 3" xfId="124"/>
    <cellStyle name="Input 2" xfId="337"/>
    <cellStyle name="Linked Cell 2" xfId="338"/>
    <cellStyle name="Neutral 2" xfId="339"/>
    <cellStyle name="Normal" xfId="0" builtinId="0"/>
    <cellStyle name="Normal 10" xfId="125"/>
    <cellStyle name="Normal 11" xfId="126"/>
    <cellStyle name="Normal 11 2" xfId="340"/>
    <cellStyle name="Normal 12" xfId="127"/>
    <cellStyle name="Normal 13" xfId="61"/>
    <cellStyle name="Normal 14" xfId="341"/>
    <cellStyle name="Normal 15" xfId="358"/>
    <cellStyle name="Normal 2" xfId="1"/>
    <cellStyle name="Normal 2 2" xfId="5"/>
    <cellStyle name="Normal 2 2 2" xfId="12"/>
    <cellStyle name="Normal 2 3" xfId="342"/>
    <cellStyle name="Normal 2 3 2" xfId="343"/>
    <cellStyle name="Normal 2 4" xfId="344"/>
    <cellStyle name="Normal 2_MOLSI 2009-2011 MTEF Axjusak 3_new_Final" xfId="128"/>
    <cellStyle name="Normal 3" xfId="6"/>
    <cellStyle name="Normal 3 2" xfId="129"/>
    <cellStyle name="Normal 3 3" xfId="345"/>
    <cellStyle name="Normal 3 4" xfId="346"/>
    <cellStyle name="Normal 3 5" xfId="347"/>
    <cellStyle name="Normal 4" xfId="7"/>
    <cellStyle name="Normal 4 2" xfId="130"/>
    <cellStyle name="Normal 5" xfId="8"/>
    <cellStyle name="Normal 5 2" xfId="131"/>
    <cellStyle name="Normal 6" xfId="33"/>
    <cellStyle name="Normal 6 2" xfId="348"/>
    <cellStyle name="Normal 7" xfId="11"/>
    <cellStyle name="Normal 7 2" xfId="132"/>
    <cellStyle name="Normal 8" xfId="34"/>
    <cellStyle name="Normal 84" xfId="359"/>
    <cellStyle name="Normal 9" xfId="9"/>
    <cellStyle name="Note 2" xfId="349"/>
    <cellStyle name="Output 2" xfId="350"/>
    <cellStyle name="Percent 2" xfId="35"/>
    <cellStyle name="Percent 2 2" xfId="133"/>
    <cellStyle name="Percent 3" xfId="10"/>
    <cellStyle name="Percent 4" xfId="134"/>
    <cellStyle name="Percent 5" xfId="135"/>
    <cellStyle name="SN_241" xfId="351"/>
    <cellStyle name="Style 1" xfId="36"/>
    <cellStyle name="Style 1 2" xfId="352"/>
    <cellStyle name="Style 1 2 2" xfId="353"/>
    <cellStyle name="Title 2" xfId="354"/>
    <cellStyle name="Total 2" xfId="355"/>
    <cellStyle name="Warning Text 2" xfId="356"/>
    <cellStyle name="Акцент1" xfId="37"/>
    <cellStyle name="Акцент1 2" xfId="136"/>
    <cellStyle name="Акцент1 3" xfId="137"/>
    <cellStyle name="Акцент1 4" xfId="138"/>
    <cellStyle name="Акцент2" xfId="38"/>
    <cellStyle name="Акцент2 2" xfId="139"/>
    <cellStyle name="Акцент2 3" xfId="140"/>
    <cellStyle name="Акцент2 4" xfId="141"/>
    <cellStyle name="Акцент3" xfId="39"/>
    <cellStyle name="Акцент3 2" xfId="142"/>
    <cellStyle name="Акцент3 3" xfId="143"/>
    <cellStyle name="Акцент3 4" xfId="144"/>
    <cellStyle name="Акцент4" xfId="40"/>
    <cellStyle name="Акцент4 2" xfId="145"/>
    <cellStyle name="Акцент4 3" xfId="146"/>
    <cellStyle name="Акцент4 4" xfId="147"/>
    <cellStyle name="Акцент5" xfId="41"/>
    <cellStyle name="Акцент5 2" xfId="148"/>
    <cellStyle name="Акцент5 3" xfId="149"/>
    <cellStyle name="Акцент5 4" xfId="150"/>
    <cellStyle name="Акцент6" xfId="42"/>
    <cellStyle name="Акцент6 2" xfId="151"/>
    <cellStyle name="Акцент6 3" xfId="152"/>
    <cellStyle name="Акцент6 4" xfId="153"/>
    <cellStyle name="Ввод " xfId="43"/>
    <cellStyle name="Ввод  2" xfId="154"/>
    <cellStyle name="Ввод  3" xfId="155"/>
    <cellStyle name="Ввод  4" xfId="156"/>
    <cellStyle name="Вывод" xfId="44"/>
    <cellStyle name="Вывод 2" xfId="157"/>
    <cellStyle name="Вывод 3" xfId="158"/>
    <cellStyle name="Вывод 4" xfId="159"/>
    <cellStyle name="Вычисление" xfId="45"/>
    <cellStyle name="Вычисление 2" xfId="160"/>
    <cellStyle name="Вычисление 3" xfId="161"/>
    <cellStyle name="Вычисление 4" xfId="162"/>
    <cellStyle name="Заголовок 1" xfId="46"/>
    <cellStyle name="Заголовок 1 2" xfId="163"/>
    <cellStyle name="Заголовок 1 3" xfId="164"/>
    <cellStyle name="Заголовок 1 4" xfId="165"/>
    <cellStyle name="Заголовок 2" xfId="47"/>
    <cellStyle name="Заголовок 2 2" xfId="166"/>
    <cellStyle name="Заголовок 2 3" xfId="167"/>
    <cellStyle name="Заголовок 2 4" xfId="168"/>
    <cellStyle name="Заголовок 3" xfId="48"/>
    <cellStyle name="Заголовок 3 2" xfId="169"/>
    <cellStyle name="Заголовок 3 3" xfId="170"/>
    <cellStyle name="Заголовок 3 4" xfId="171"/>
    <cellStyle name="Заголовок 4" xfId="49"/>
    <cellStyle name="Заголовок 4 2" xfId="172"/>
    <cellStyle name="Заголовок 4 3" xfId="173"/>
    <cellStyle name="Заголовок 4 4" xfId="174"/>
    <cellStyle name="Итог" xfId="50"/>
    <cellStyle name="Итог 2" xfId="175"/>
    <cellStyle name="Итог 3" xfId="176"/>
    <cellStyle name="Итог 4" xfId="177"/>
    <cellStyle name="Контрольная ячейка" xfId="51"/>
    <cellStyle name="Контрольная ячейка 2" xfId="178"/>
    <cellStyle name="Контрольная ячейка 3" xfId="179"/>
    <cellStyle name="Контрольная ячейка 4" xfId="180"/>
    <cellStyle name="Название" xfId="52"/>
    <cellStyle name="Название 2" xfId="181"/>
    <cellStyle name="Название 3" xfId="182"/>
    <cellStyle name="Название 4" xfId="183"/>
    <cellStyle name="Нейтральный" xfId="53"/>
    <cellStyle name="Нейтральный 2" xfId="184"/>
    <cellStyle name="Нейтральный 3" xfId="185"/>
    <cellStyle name="Нейтральный 4" xfId="186"/>
    <cellStyle name="Обычный 10" xfId="187"/>
    <cellStyle name="Обычный 14" xfId="188"/>
    <cellStyle name="Обычный 15" xfId="189"/>
    <cellStyle name="Обычный 16" xfId="190"/>
    <cellStyle name="Обычный 17" xfId="191"/>
    <cellStyle name="Обычный 18" xfId="192"/>
    <cellStyle name="Обычный 19" xfId="193"/>
    <cellStyle name="Обычный 2" xfId="357"/>
    <cellStyle name="Обычный 2 10" xfId="194"/>
    <cellStyle name="Обычный 2 11" xfId="195"/>
    <cellStyle name="Обычный 2 12" xfId="196"/>
    <cellStyle name="Обычный 2 13" xfId="197"/>
    <cellStyle name="Обычный 2 14" xfId="198"/>
    <cellStyle name="Обычный 2 15" xfId="199"/>
    <cellStyle name="Обычный 2 16" xfId="200"/>
    <cellStyle name="Обычный 2 17" xfId="201"/>
    <cellStyle name="Обычный 2 18" xfId="202"/>
    <cellStyle name="Обычный 2 19" xfId="203"/>
    <cellStyle name="Обычный 2 2" xfId="204"/>
    <cellStyle name="Обычный 2 20" xfId="205"/>
    <cellStyle name="Обычный 2 21" xfId="206"/>
    <cellStyle name="Обычный 2 22" xfId="207"/>
    <cellStyle name="Обычный 2 23" xfId="208"/>
    <cellStyle name="Обычный 2 24" xfId="209"/>
    <cellStyle name="Обычный 2 25" xfId="210"/>
    <cellStyle name="Обычный 2 26" xfId="211"/>
    <cellStyle name="Обычный 2 27" xfId="212"/>
    <cellStyle name="Обычный 2 28" xfId="213"/>
    <cellStyle name="Обычный 2 29" xfId="214"/>
    <cellStyle name="Обычный 2 3" xfId="215"/>
    <cellStyle name="Обычный 2 30" xfId="216"/>
    <cellStyle name="Обычный 2 31" xfId="217"/>
    <cellStyle name="Обычный 2 32" xfId="218"/>
    <cellStyle name="Обычный 2 33" xfId="219"/>
    <cellStyle name="Обычный 2 34" xfId="220"/>
    <cellStyle name="Обычный 2 35" xfId="221"/>
    <cellStyle name="Обычный 2 36" xfId="222"/>
    <cellStyle name="Обычный 2 37" xfId="223"/>
    <cellStyle name="Обычный 2 38" xfId="224"/>
    <cellStyle name="Обычный 2 39" xfId="225"/>
    <cellStyle name="Обычный 2 4" xfId="226"/>
    <cellStyle name="Обычный 2 40" xfId="227"/>
    <cellStyle name="Обычный 2 41" xfId="228"/>
    <cellStyle name="Обычный 2 42" xfId="229"/>
    <cellStyle name="Обычный 2 43" xfId="230"/>
    <cellStyle name="Обычный 2 44" xfId="231"/>
    <cellStyle name="Обычный 2 45" xfId="232"/>
    <cellStyle name="Обычный 2 46" xfId="233"/>
    <cellStyle name="Обычный 2 47" xfId="234"/>
    <cellStyle name="Обычный 2 48" xfId="235"/>
    <cellStyle name="Обычный 2 49" xfId="236"/>
    <cellStyle name="Обычный 2 5" xfId="237"/>
    <cellStyle name="Обычный 2 6" xfId="238"/>
    <cellStyle name="Обычный 2 7" xfId="239"/>
    <cellStyle name="Обычный 2 8" xfId="240"/>
    <cellStyle name="Обычный 2 9" xfId="241"/>
    <cellStyle name="Обычный 20" xfId="242"/>
    <cellStyle name="Обычный 21" xfId="243"/>
    <cellStyle name="Обычный 22" xfId="244"/>
    <cellStyle name="Обычный 25" xfId="245"/>
    <cellStyle name="Обычный 29" xfId="246"/>
    <cellStyle name="Обычный 31" xfId="247"/>
    <cellStyle name="Обычный 33" xfId="248"/>
    <cellStyle name="Обычный 35" xfId="249"/>
    <cellStyle name="Обычный 37" xfId="250"/>
    <cellStyle name="Обычный 4" xfId="251"/>
    <cellStyle name="Обычный 4 2" xfId="252"/>
    <cellStyle name="Обычный 4 3" xfId="253"/>
    <cellStyle name="Обычный 4 4" xfId="254"/>
    <cellStyle name="Обычный 41" xfId="255"/>
    <cellStyle name="Обычный 43" xfId="256"/>
    <cellStyle name="Обычный 46" xfId="257"/>
    <cellStyle name="Обычный 49" xfId="258"/>
    <cellStyle name="Обычный 5" xfId="259"/>
    <cellStyle name="Обычный 5 2" xfId="260"/>
    <cellStyle name="Обычный 5 3" xfId="261"/>
    <cellStyle name="Обычный 5 4" xfId="262"/>
    <cellStyle name="Обычный 50" xfId="263"/>
    <cellStyle name="Обычный 52" xfId="264"/>
    <cellStyle name="Обычный 54" xfId="265"/>
    <cellStyle name="Обычный 56" xfId="266"/>
    <cellStyle name="Обычный 59" xfId="267"/>
    <cellStyle name="Обычный 6" xfId="268"/>
    <cellStyle name="Обычный 61" xfId="269"/>
    <cellStyle name="Обычный 64" xfId="270"/>
    <cellStyle name="Обычный 68" xfId="271"/>
    <cellStyle name="Обычный 73" xfId="272"/>
    <cellStyle name="Обычный 9" xfId="273"/>
    <cellStyle name="Обычный_Лист1" xfId="54"/>
    <cellStyle name="Плохой" xfId="55"/>
    <cellStyle name="Плохой 2" xfId="274"/>
    <cellStyle name="Плохой 3" xfId="275"/>
    <cellStyle name="Плохой 4" xfId="276"/>
    <cellStyle name="Пояснение" xfId="56"/>
    <cellStyle name="Пояснение 2" xfId="277"/>
    <cellStyle name="Пояснение 3" xfId="278"/>
    <cellStyle name="Пояснение 4" xfId="279"/>
    <cellStyle name="Примечание" xfId="57"/>
    <cellStyle name="Примечание 2" xfId="280"/>
    <cellStyle name="Примечание 3" xfId="281"/>
    <cellStyle name="Примечание 4" xfId="282"/>
    <cellStyle name="Связанная ячейка" xfId="58"/>
    <cellStyle name="Связанная ячейка 2" xfId="283"/>
    <cellStyle name="Связанная ячейка 3" xfId="284"/>
    <cellStyle name="Связанная ячейка 4" xfId="285"/>
    <cellStyle name="Стиль 1" xfId="286"/>
    <cellStyle name="Стиль 1 2" xfId="287"/>
    <cellStyle name="Стиль 1 3" xfId="288"/>
    <cellStyle name="Стиль 1 4" xfId="289"/>
    <cellStyle name="Стиль 1_Лист1" xfId="290"/>
    <cellStyle name="Текст предупреждения" xfId="59"/>
    <cellStyle name="Текст предупреждения 2" xfId="291"/>
    <cellStyle name="Текст предупреждения 3" xfId="292"/>
    <cellStyle name="Текст предупреждения 4" xfId="293"/>
    <cellStyle name="Хороший" xfId="60"/>
    <cellStyle name="Хороший 2" xfId="294"/>
    <cellStyle name="Хороший 3" xfId="295"/>
    <cellStyle name="Хороший 4" xfId="2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266700</xdr:colOff>
          <xdr:row>25</xdr:row>
          <xdr:rowOff>28575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266700</xdr:colOff>
          <xdr:row>26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mine.Hovsepyan\AppData\Local\Microsoft\Windows\INetCache\Content.Outlook\AOMDCOIP\havelvac%201%20dzev%201%20dzev%202%20%20cazaxsakazm%20ampop%20(00000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 mjcc"/>
      <sheetName val="havelvac 1 dzev 1"/>
      <sheetName val="Հ1 Ձև 2 1082  12003 "/>
      <sheetName val="Հ1 Ձև 2 1015  12001 "/>
      <sheetName val="Հ1 Ձև 2 1098 12002"/>
      <sheetName val="Հ1 Ձև 2 1098 12006"/>
      <sheetName val="Հ1 Ձև 2 1205- 12006"/>
      <sheetName val="Հ1 Ձև 2 1205- 12008"/>
      <sheetName val="Հ1 Ձև 2 1205- 12026"/>
      <sheetName val="Հ1 Ձև 2 1153-11001"/>
      <sheetName val="Հ1Ձև 2 1153-11002"/>
      <sheetName val="Հ1 Ձև 2 1032-11001 "/>
      <sheetName val="Հ1 Ձև 2 1032-11002"/>
      <sheetName val="Հ1 Ձև 2 1032-11003"/>
      <sheetName val="Հ1 Ձև 2 1032-11004"/>
      <sheetName val="Հ1 Ձև 2 1032-11005"/>
      <sheetName val="Հ1 Ձև 2 1032-32007"/>
      <sheetName val="Հ1 Ձև 2 1141-11001"/>
      <sheetName val="Հ1 Ձև 2 1141-11007"/>
      <sheetName val="Հ1 Ձև 2 1141-11009"/>
      <sheetName val="Հ1 Ձև 2 1141-11010"/>
      <sheetName val="Հ1 Ձև 2 1141-11015"/>
      <sheetName val="Հ1 Ձև 2 1141-11016"/>
      <sheetName val="Հ1 Ձև 2 1141-11018"/>
      <sheetName val="Հ1 Ձև 2 1141-12001"/>
      <sheetName val="Հ1 Ձև 2 1141-12003"/>
      <sheetName val="Հ1 Ձև 2 1141-12004"/>
      <sheetName val="Հ1 Ձև 2 1141-12005"/>
      <sheetName val="Հ1 Ձև 2 1141-12006"/>
      <sheetName val="Հ1 Ձև 2 1141-12007"/>
      <sheetName val="Հ1 Ձև2 1160-11009"/>
      <sheetName val="Հ1 Ձև 2 1160-11012"/>
      <sheetName val="Հ1 Ձև 2 1160-11013"/>
      <sheetName val="Հ1 Ձև 2 1160-12006"/>
      <sheetName val="Հ1 Ձև 2 1160-12001"/>
    </sheetNames>
    <sheetDataSet>
      <sheetData sheetId="0">
        <row r="32">
          <cell r="G32">
            <v>1032</v>
          </cell>
          <cell r="I32" t="str">
            <v>Տարեց և (կամ) հաշմանդամություն ունեցող անձանց խնամքի ծառայությունների տրամադրում  (Խնամքի ծառայություններ 18 տարեկանից բարձր տարիքի անձանց )</v>
          </cell>
        </row>
        <row r="34">
          <cell r="H34" t="str">
            <v xml:space="preserve"> 11002</v>
          </cell>
          <cell r="I34" t="str">
            <v xml:space="preserve"> Տարեց և (կամ) հաշմանդամություն ունեցող անձանց տնային պայմաններում խնամքի ծառայություններ </v>
          </cell>
          <cell r="M34">
            <v>187769.57</v>
          </cell>
          <cell r="N34">
            <v>230817.3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"/>
  <sheetViews>
    <sheetView topLeftCell="A8" workbookViewId="0">
      <selection activeCell="AG23" sqref="AG23"/>
    </sheetView>
  </sheetViews>
  <sheetFormatPr defaultRowHeight="12.75"/>
  <cols>
    <col min="1" max="1" width="8.140625" style="25" customWidth="1"/>
    <col min="2" max="2" width="28.140625" style="25" customWidth="1"/>
    <col min="3" max="3" width="7.5703125" style="25" customWidth="1"/>
    <col min="4" max="5" width="10.140625" style="26" hidden="1" customWidth="1"/>
    <col min="6" max="7" width="10.140625" style="26" customWidth="1"/>
    <col min="8" max="10" width="9.7109375" style="26" customWidth="1"/>
    <col min="11" max="11" width="9.140625" style="3"/>
    <col min="12" max="12" width="9.7109375" style="26" customWidth="1"/>
    <col min="13" max="30" width="9.7109375" style="26" hidden="1" customWidth="1"/>
    <col min="31" max="32" width="9.7109375" style="26" customWidth="1"/>
    <col min="33" max="36" width="9.140625" style="3"/>
    <col min="37" max="37" width="10.7109375" style="3" customWidth="1"/>
    <col min="38" max="38" width="9.7109375" style="3" bestFit="1" customWidth="1"/>
    <col min="39" max="40" width="9.7109375" style="3" customWidth="1"/>
    <col min="41" max="41" width="9.140625" style="3"/>
    <col min="42" max="42" width="11.28515625" style="3" bestFit="1" customWidth="1"/>
    <col min="43" max="47" width="8.28515625" style="3" bestFit="1" customWidth="1"/>
    <col min="48" max="48" width="7.7109375" style="3" bestFit="1" customWidth="1"/>
    <col min="49" max="49" width="8.28515625" style="3" bestFit="1" customWidth="1"/>
    <col min="50" max="50" width="13.28515625" style="3" customWidth="1"/>
    <col min="51" max="51" width="14.28515625" style="3" customWidth="1"/>
    <col min="52" max="249" width="9.140625" style="3"/>
    <col min="250" max="250" width="8.140625" style="3" customWidth="1"/>
    <col min="251" max="251" width="28.140625" style="3" customWidth="1"/>
    <col min="252" max="252" width="7.5703125" style="3" customWidth="1"/>
    <col min="253" max="254" width="0" style="3" hidden="1" customWidth="1"/>
    <col min="255" max="256" width="10.140625" style="3" customWidth="1"/>
    <col min="257" max="259" width="9.7109375" style="3" customWidth="1"/>
    <col min="260" max="261" width="9.140625" style="3"/>
    <col min="262" max="262" width="9.7109375" style="3" customWidth="1"/>
    <col min="263" max="280" width="0" style="3" hidden="1" customWidth="1"/>
    <col min="281" max="281" width="9.140625" style="3"/>
    <col min="282" max="282" width="10.140625" style="3" customWidth="1"/>
    <col min="283" max="285" width="9.140625" style="3"/>
    <col min="286" max="286" width="10.28515625" style="3" customWidth="1"/>
    <col min="287" max="289" width="9.140625" style="3"/>
    <col min="290" max="290" width="10.28515625" style="3" customWidth="1"/>
    <col min="291" max="292" width="9.140625" style="3"/>
    <col min="293" max="306" width="0" style="3" hidden="1" customWidth="1"/>
    <col min="307" max="505" width="9.140625" style="3"/>
    <col min="506" max="506" width="8.140625" style="3" customWidth="1"/>
    <col min="507" max="507" width="28.140625" style="3" customWidth="1"/>
    <col min="508" max="508" width="7.5703125" style="3" customWidth="1"/>
    <col min="509" max="510" width="0" style="3" hidden="1" customWidth="1"/>
    <col min="511" max="512" width="10.140625" style="3" customWidth="1"/>
    <col min="513" max="515" width="9.7109375" style="3" customWidth="1"/>
    <col min="516" max="517" width="9.140625" style="3"/>
    <col min="518" max="518" width="9.7109375" style="3" customWidth="1"/>
    <col min="519" max="536" width="0" style="3" hidden="1" customWidth="1"/>
    <col min="537" max="537" width="9.140625" style="3"/>
    <col min="538" max="538" width="10.140625" style="3" customWidth="1"/>
    <col min="539" max="541" width="9.140625" style="3"/>
    <col min="542" max="542" width="10.28515625" style="3" customWidth="1"/>
    <col min="543" max="545" width="9.140625" style="3"/>
    <col min="546" max="546" width="10.28515625" style="3" customWidth="1"/>
    <col min="547" max="548" width="9.140625" style="3"/>
    <col min="549" max="562" width="0" style="3" hidden="1" customWidth="1"/>
    <col min="563" max="761" width="9.140625" style="3"/>
    <col min="762" max="762" width="8.140625" style="3" customWidth="1"/>
    <col min="763" max="763" width="28.140625" style="3" customWidth="1"/>
    <col min="764" max="764" width="7.5703125" style="3" customWidth="1"/>
    <col min="765" max="766" width="0" style="3" hidden="1" customWidth="1"/>
    <col min="767" max="768" width="10.140625" style="3" customWidth="1"/>
    <col min="769" max="771" width="9.7109375" style="3" customWidth="1"/>
    <col min="772" max="773" width="9.140625" style="3"/>
    <col min="774" max="774" width="9.7109375" style="3" customWidth="1"/>
    <col min="775" max="792" width="0" style="3" hidden="1" customWidth="1"/>
    <col min="793" max="793" width="9.140625" style="3"/>
    <col min="794" max="794" width="10.140625" style="3" customWidth="1"/>
    <col min="795" max="797" width="9.140625" style="3"/>
    <col min="798" max="798" width="10.28515625" style="3" customWidth="1"/>
    <col min="799" max="801" width="9.140625" style="3"/>
    <col min="802" max="802" width="10.28515625" style="3" customWidth="1"/>
    <col min="803" max="804" width="9.140625" style="3"/>
    <col min="805" max="818" width="0" style="3" hidden="1" customWidth="1"/>
    <col min="819" max="1017" width="9.140625" style="3"/>
    <col min="1018" max="1018" width="8.140625" style="3" customWidth="1"/>
    <col min="1019" max="1019" width="28.140625" style="3" customWidth="1"/>
    <col min="1020" max="1020" width="7.5703125" style="3" customWidth="1"/>
    <col min="1021" max="1022" width="0" style="3" hidden="1" customWidth="1"/>
    <col min="1023" max="1024" width="10.140625" style="3" customWidth="1"/>
    <col min="1025" max="1027" width="9.7109375" style="3" customWidth="1"/>
    <col min="1028" max="1029" width="9.140625" style="3"/>
    <col min="1030" max="1030" width="9.7109375" style="3" customWidth="1"/>
    <col min="1031" max="1048" width="0" style="3" hidden="1" customWidth="1"/>
    <col min="1049" max="1049" width="9.140625" style="3"/>
    <col min="1050" max="1050" width="10.140625" style="3" customWidth="1"/>
    <col min="1051" max="1053" width="9.140625" style="3"/>
    <col min="1054" max="1054" width="10.28515625" style="3" customWidth="1"/>
    <col min="1055" max="1057" width="9.140625" style="3"/>
    <col min="1058" max="1058" width="10.28515625" style="3" customWidth="1"/>
    <col min="1059" max="1060" width="9.140625" style="3"/>
    <col min="1061" max="1074" width="0" style="3" hidden="1" customWidth="1"/>
    <col min="1075" max="1273" width="9.140625" style="3"/>
    <col min="1274" max="1274" width="8.140625" style="3" customWidth="1"/>
    <col min="1275" max="1275" width="28.140625" style="3" customWidth="1"/>
    <col min="1276" max="1276" width="7.5703125" style="3" customWidth="1"/>
    <col min="1277" max="1278" width="0" style="3" hidden="1" customWidth="1"/>
    <col min="1279" max="1280" width="10.140625" style="3" customWidth="1"/>
    <col min="1281" max="1283" width="9.7109375" style="3" customWidth="1"/>
    <col min="1284" max="1285" width="9.140625" style="3"/>
    <col min="1286" max="1286" width="9.7109375" style="3" customWidth="1"/>
    <col min="1287" max="1304" width="0" style="3" hidden="1" customWidth="1"/>
    <col min="1305" max="1305" width="9.140625" style="3"/>
    <col min="1306" max="1306" width="10.140625" style="3" customWidth="1"/>
    <col min="1307" max="1309" width="9.140625" style="3"/>
    <col min="1310" max="1310" width="10.28515625" style="3" customWidth="1"/>
    <col min="1311" max="1313" width="9.140625" style="3"/>
    <col min="1314" max="1314" width="10.28515625" style="3" customWidth="1"/>
    <col min="1315" max="1316" width="9.140625" style="3"/>
    <col min="1317" max="1330" width="0" style="3" hidden="1" customWidth="1"/>
    <col min="1331" max="1529" width="9.140625" style="3"/>
    <col min="1530" max="1530" width="8.140625" style="3" customWidth="1"/>
    <col min="1531" max="1531" width="28.140625" style="3" customWidth="1"/>
    <col min="1532" max="1532" width="7.5703125" style="3" customWidth="1"/>
    <col min="1533" max="1534" width="0" style="3" hidden="1" customWidth="1"/>
    <col min="1535" max="1536" width="10.140625" style="3" customWidth="1"/>
    <col min="1537" max="1539" width="9.7109375" style="3" customWidth="1"/>
    <col min="1540" max="1541" width="9.140625" style="3"/>
    <col min="1542" max="1542" width="9.7109375" style="3" customWidth="1"/>
    <col min="1543" max="1560" width="0" style="3" hidden="1" customWidth="1"/>
    <col min="1561" max="1561" width="9.140625" style="3"/>
    <col min="1562" max="1562" width="10.140625" style="3" customWidth="1"/>
    <col min="1563" max="1565" width="9.140625" style="3"/>
    <col min="1566" max="1566" width="10.28515625" style="3" customWidth="1"/>
    <col min="1567" max="1569" width="9.140625" style="3"/>
    <col min="1570" max="1570" width="10.28515625" style="3" customWidth="1"/>
    <col min="1571" max="1572" width="9.140625" style="3"/>
    <col min="1573" max="1586" width="0" style="3" hidden="1" customWidth="1"/>
    <col min="1587" max="1785" width="9.140625" style="3"/>
    <col min="1786" max="1786" width="8.140625" style="3" customWidth="1"/>
    <col min="1787" max="1787" width="28.140625" style="3" customWidth="1"/>
    <col min="1788" max="1788" width="7.5703125" style="3" customWidth="1"/>
    <col min="1789" max="1790" width="0" style="3" hidden="1" customWidth="1"/>
    <col min="1791" max="1792" width="10.140625" style="3" customWidth="1"/>
    <col min="1793" max="1795" width="9.7109375" style="3" customWidth="1"/>
    <col min="1796" max="1797" width="9.140625" style="3"/>
    <col min="1798" max="1798" width="9.7109375" style="3" customWidth="1"/>
    <col min="1799" max="1816" width="0" style="3" hidden="1" customWidth="1"/>
    <col min="1817" max="1817" width="9.140625" style="3"/>
    <col min="1818" max="1818" width="10.140625" style="3" customWidth="1"/>
    <col min="1819" max="1821" width="9.140625" style="3"/>
    <col min="1822" max="1822" width="10.28515625" style="3" customWidth="1"/>
    <col min="1823" max="1825" width="9.140625" style="3"/>
    <col min="1826" max="1826" width="10.28515625" style="3" customWidth="1"/>
    <col min="1827" max="1828" width="9.140625" style="3"/>
    <col min="1829" max="1842" width="0" style="3" hidden="1" customWidth="1"/>
    <col min="1843" max="2041" width="9.140625" style="3"/>
    <col min="2042" max="2042" width="8.140625" style="3" customWidth="1"/>
    <col min="2043" max="2043" width="28.140625" style="3" customWidth="1"/>
    <col min="2044" max="2044" width="7.5703125" style="3" customWidth="1"/>
    <col min="2045" max="2046" width="0" style="3" hidden="1" customWidth="1"/>
    <col min="2047" max="2048" width="10.140625" style="3" customWidth="1"/>
    <col min="2049" max="2051" width="9.7109375" style="3" customWidth="1"/>
    <col min="2052" max="2053" width="9.140625" style="3"/>
    <col min="2054" max="2054" width="9.7109375" style="3" customWidth="1"/>
    <col min="2055" max="2072" width="0" style="3" hidden="1" customWidth="1"/>
    <col min="2073" max="2073" width="9.140625" style="3"/>
    <col min="2074" max="2074" width="10.140625" style="3" customWidth="1"/>
    <col min="2075" max="2077" width="9.140625" style="3"/>
    <col min="2078" max="2078" width="10.28515625" style="3" customWidth="1"/>
    <col min="2079" max="2081" width="9.140625" style="3"/>
    <col min="2082" max="2082" width="10.28515625" style="3" customWidth="1"/>
    <col min="2083" max="2084" width="9.140625" style="3"/>
    <col min="2085" max="2098" width="0" style="3" hidden="1" customWidth="1"/>
    <col min="2099" max="2297" width="9.140625" style="3"/>
    <col min="2298" max="2298" width="8.140625" style="3" customWidth="1"/>
    <col min="2299" max="2299" width="28.140625" style="3" customWidth="1"/>
    <col min="2300" max="2300" width="7.5703125" style="3" customWidth="1"/>
    <col min="2301" max="2302" width="0" style="3" hidden="1" customWidth="1"/>
    <col min="2303" max="2304" width="10.140625" style="3" customWidth="1"/>
    <col min="2305" max="2307" width="9.7109375" style="3" customWidth="1"/>
    <col min="2308" max="2309" width="9.140625" style="3"/>
    <col min="2310" max="2310" width="9.7109375" style="3" customWidth="1"/>
    <col min="2311" max="2328" width="0" style="3" hidden="1" customWidth="1"/>
    <col min="2329" max="2329" width="9.140625" style="3"/>
    <col min="2330" max="2330" width="10.140625" style="3" customWidth="1"/>
    <col min="2331" max="2333" width="9.140625" style="3"/>
    <col min="2334" max="2334" width="10.28515625" style="3" customWidth="1"/>
    <col min="2335" max="2337" width="9.140625" style="3"/>
    <col min="2338" max="2338" width="10.28515625" style="3" customWidth="1"/>
    <col min="2339" max="2340" width="9.140625" style="3"/>
    <col min="2341" max="2354" width="0" style="3" hidden="1" customWidth="1"/>
    <col min="2355" max="2553" width="9.140625" style="3"/>
    <col min="2554" max="2554" width="8.140625" style="3" customWidth="1"/>
    <col min="2555" max="2555" width="28.140625" style="3" customWidth="1"/>
    <col min="2556" max="2556" width="7.5703125" style="3" customWidth="1"/>
    <col min="2557" max="2558" width="0" style="3" hidden="1" customWidth="1"/>
    <col min="2559" max="2560" width="10.140625" style="3" customWidth="1"/>
    <col min="2561" max="2563" width="9.7109375" style="3" customWidth="1"/>
    <col min="2564" max="2565" width="9.140625" style="3"/>
    <col min="2566" max="2566" width="9.7109375" style="3" customWidth="1"/>
    <col min="2567" max="2584" width="0" style="3" hidden="1" customWidth="1"/>
    <col min="2585" max="2585" width="9.140625" style="3"/>
    <col min="2586" max="2586" width="10.140625" style="3" customWidth="1"/>
    <col min="2587" max="2589" width="9.140625" style="3"/>
    <col min="2590" max="2590" width="10.28515625" style="3" customWidth="1"/>
    <col min="2591" max="2593" width="9.140625" style="3"/>
    <col min="2594" max="2594" width="10.28515625" style="3" customWidth="1"/>
    <col min="2595" max="2596" width="9.140625" style="3"/>
    <col min="2597" max="2610" width="0" style="3" hidden="1" customWidth="1"/>
    <col min="2611" max="2809" width="9.140625" style="3"/>
    <col min="2810" max="2810" width="8.140625" style="3" customWidth="1"/>
    <col min="2811" max="2811" width="28.140625" style="3" customWidth="1"/>
    <col min="2812" max="2812" width="7.5703125" style="3" customWidth="1"/>
    <col min="2813" max="2814" width="0" style="3" hidden="1" customWidth="1"/>
    <col min="2815" max="2816" width="10.140625" style="3" customWidth="1"/>
    <col min="2817" max="2819" width="9.7109375" style="3" customWidth="1"/>
    <col min="2820" max="2821" width="9.140625" style="3"/>
    <col min="2822" max="2822" width="9.7109375" style="3" customWidth="1"/>
    <col min="2823" max="2840" width="0" style="3" hidden="1" customWidth="1"/>
    <col min="2841" max="2841" width="9.140625" style="3"/>
    <col min="2842" max="2842" width="10.140625" style="3" customWidth="1"/>
    <col min="2843" max="2845" width="9.140625" style="3"/>
    <col min="2846" max="2846" width="10.28515625" style="3" customWidth="1"/>
    <col min="2847" max="2849" width="9.140625" style="3"/>
    <col min="2850" max="2850" width="10.28515625" style="3" customWidth="1"/>
    <col min="2851" max="2852" width="9.140625" style="3"/>
    <col min="2853" max="2866" width="0" style="3" hidden="1" customWidth="1"/>
    <col min="2867" max="3065" width="9.140625" style="3"/>
    <col min="3066" max="3066" width="8.140625" style="3" customWidth="1"/>
    <col min="3067" max="3067" width="28.140625" style="3" customWidth="1"/>
    <col min="3068" max="3068" width="7.5703125" style="3" customWidth="1"/>
    <col min="3069" max="3070" width="0" style="3" hidden="1" customWidth="1"/>
    <col min="3071" max="3072" width="10.140625" style="3" customWidth="1"/>
    <col min="3073" max="3075" width="9.7109375" style="3" customWidth="1"/>
    <col min="3076" max="3077" width="9.140625" style="3"/>
    <col min="3078" max="3078" width="9.7109375" style="3" customWidth="1"/>
    <col min="3079" max="3096" width="0" style="3" hidden="1" customWidth="1"/>
    <col min="3097" max="3097" width="9.140625" style="3"/>
    <col min="3098" max="3098" width="10.140625" style="3" customWidth="1"/>
    <col min="3099" max="3101" width="9.140625" style="3"/>
    <col min="3102" max="3102" width="10.28515625" style="3" customWidth="1"/>
    <col min="3103" max="3105" width="9.140625" style="3"/>
    <col min="3106" max="3106" width="10.28515625" style="3" customWidth="1"/>
    <col min="3107" max="3108" width="9.140625" style="3"/>
    <col min="3109" max="3122" width="0" style="3" hidden="1" customWidth="1"/>
    <col min="3123" max="3321" width="9.140625" style="3"/>
    <col min="3322" max="3322" width="8.140625" style="3" customWidth="1"/>
    <col min="3323" max="3323" width="28.140625" style="3" customWidth="1"/>
    <col min="3324" max="3324" width="7.5703125" style="3" customWidth="1"/>
    <col min="3325" max="3326" width="0" style="3" hidden="1" customWidth="1"/>
    <col min="3327" max="3328" width="10.140625" style="3" customWidth="1"/>
    <col min="3329" max="3331" width="9.7109375" style="3" customWidth="1"/>
    <col min="3332" max="3333" width="9.140625" style="3"/>
    <col min="3334" max="3334" width="9.7109375" style="3" customWidth="1"/>
    <col min="3335" max="3352" width="0" style="3" hidden="1" customWidth="1"/>
    <col min="3353" max="3353" width="9.140625" style="3"/>
    <col min="3354" max="3354" width="10.140625" style="3" customWidth="1"/>
    <col min="3355" max="3357" width="9.140625" style="3"/>
    <col min="3358" max="3358" width="10.28515625" style="3" customWidth="1"/>
    <col min="3359" max="3361" width="9.140625" style="3"/>
    <col min="3362" max="3362" width="10.28515625" style="3" customWidth="1"/>
    <col min="3363" max="3364" width="9.140625" style="3"/>
    <col min="3365" max="3378" width="0" style="3" hidden="1" customWidth="1"/>
    <col min="3379" max="3577" width="9.140625" style="3"/>
    <col min="3578" max="3578" width="8.140625" style="3" customWidth="1"/>
    <col min="3579" max="3579" width="28.140625" style="3" customWidth="1"/>
    <col min="3580" max="3580" width="7.5703125" style="3" customWidth="1"/>
    <col min="3581" max="3582" width="0" style="3" hidden="1" customWidth="1"/>
    <col min="3583" max="3584" width="10.140625" style="3" customWidth="1"/>
    <col min="3585" max="3587" width="9.7109375" style="3" customWidth="1"/>
    <col min="3588" max="3589" width="9.140625" style="3"/>
    <col min="3590" max="3590" width="9.7109375" style="3" customWidth="1"/>
    <col min="3591" max="3608" width="0" style="3" hidden="1" customWidth="1"/>
    <col min="3609" max="3609" width="9.140625" style="3"/>
    <col min="3610" max="3610" width="10.140625" style="3" customWidth="1"/>
    <col min="3611" max="3613" width="9.140625" style="3"/>
    <col min="3614" max="3614" width="10.28515625" style="3" customWidth="1"/>
    <col min="3615" max="3617" width="9.140625" style="3"/>
    <col min="3618" max="3618" width="10.28515625" style="3" customWidth="1"/>
    <col min="3619" max="3620" width="9.140625" style="3"/>
    <col min="3621" max="3634" width="0" style="3" hidden="1" customWidth="1"/>
    <col min="3635" max="3833" width="9.140625" style="3"/>
    <col min="3834" max="3834" width="8.140625" style="3" customWidth="1"/>
    <col min="3835" max="3835" width="28.140625" style="3" customWidth="1"/>
    <col min="3836" max="3836" width="7.5703125" style="3" customWidth="1"/>
    <col min="3837" max="3838" width="0" style="3" hidden="1" customWidth="1"/>
    <col min="3839" max="3840" width="10.140625" style="3" customWidth="1"/>
    <col min="3841" max="3843" width="9.7109375" style="3" customWidth="1"/>
    <col min="3844" max="3845" width="9.140625" style="3"/>
    <col min="3846" max="3846" width="9.7109375" style="3" customWidth="1"/>
    <col min="3847" max="3864" width="0" style="3" hidden="1" customWidth="1"/>
    <col min="3865" max="3865" width="9.140625" style="3"/>
    <col min="3866" max="3866" width="10.140625" style="3" customWidth="1"/>
    <col min="3867" max="3869" width="9.140625" style="3"/>
    <col min="3870" max="3870" width="10.28515625" style="3" customWidth="1"/>
    <col min="3871" max="3873" width="9.140625" style="3"/>
    <col min="3874" max="3874" width="10.28515625" style="3" customWidth="1"/>
    <col min="3875" max="3876" width="9.140625" style="3"/>
    <col min="3877" max="3890" width="0" style="3" hidden="1" customWidth="1"/>
    <col min="3891" max="4089" width="9.140625" style="3"/>
    <col min="4090" max="4090" width="8.140625" style="3" customWidth="1"/>
    <col min="4091" max="4091" width="28.140625" style="3" customWidth="1"/>
    <col min="4092" max="4092" width="7.5703125" style="3" customWidth="1"/>
    <col min="4093" max="4094" width="0" style="3" hidden="1" customWidth="1"/>
    <col min="4095" max="4096" width="10.140625" style="3" customWidth="1"/>
    <col min="4097" max="4099" width="9.7109375" style="3" customWidth="1"/>
    <col min="4100" max="4101" width="9.140625" style="3"/>
    <col min="4102" max="4102" width="9.7109375" style="3" customWidth="1"/>
    <col min="4103" max="4120" width="0" style="3" hidden="1" customWidth="1"/>
    <col min="4121" max="4121" width="9.140625" style="3"/>
    <col min="4122" max="4122" width="10.140625" style="3" customWidth="1"/>
    <col min="4123" max="4125" width="9.140625" style="3"/>
    <col min="4126" max="4126" width="10.28515625" style="3" customWidth="1"/>
    <col min="4127" max="4129" width="9.140625" style="3"/>
    <col min="4130" max="4130" width="10.28515625" style="3" customWidth="1"/>
    <col min="4131" max="4132" width="9.140625" style="3"/>
    <col min="4133" max="4146" width="0" style="3" hidden="1" customWidth="1"/>
    <col min="4147" max="4345" width="9.140625" style="3"/>
    <col min="4346" max="4346" width="8.140625" style="3" customWidth="1"/>
    <col min="4347" max="4347" width="28.140625" style="3" customWidth="1"/>
    <col min="4348" max="4348" width="7.5703125" style="3" customWidth="1"/>
    <col min="4349" max="4350" width="0" style="3" hidden="1" customWidth="1"/>
    <col min="4351" max="4352" width="10.140625" style="3" customWidth="1"/>
    <col min="4353" max="4355" width="9.7109375" style="3" customWidth="1"/>
    <col min="4356" max="4357" width="9.140625" style="3"/>
    <col min="4358" max="4358" width="9.7109375" style="3" customWidth="1"/>
    <col min="4359" max="4376" width="0" style="3" hidden="1" customWidth="1"/>
    <col min="4377" max="4377" width="9.140625" style="3"/>
    <col min="4378" max="4378" width="10.140625" style="3" customWidth="1"/>
    <col min="4379" max="4381" width="9.140625" style="3"/>
    <col min="4382" max="4382" width="10.28515625" style="3" customWidth="1"/>
    <col min="4383" max="4385" width="9.140625" style="3"/>
    <col min="4386" max="4386" width="10.28515625" style="3" customWidth="1"/>
    <col min="4387" max="4388" width="9.140625" style="3"/>
    <col min="4389" max="4402" width="0" style="3" hidden="1" customWidth="1"/>
    <col min="4403" max="4601" width="9.140625" style="3"/>
    <col min="4602" max="4602" width="8.140625" style="3" customWidth="1"/>
    <col min="4603" max="4603" width="28.140625" style="3" customWidth="1"/>
    <col min="4604" max="4604" width="7.5703125" style="3" customWidth="1"/>
    <col min="4605" max="4606" width="0" style="3" hidden="1" customWidth="1"/>
    <col min="4607" max="4608" width="10.140625" style="3" customWidth="1"/>
    <col min="4609" max="4611" width="9.7109375" style="3" customWidth="1"/>
    <col min="4612" max="4613" width="9.140625" style="3"/>
    <col min="4614" max="4614" width="9.7109375" style="3" customWidth="1"/>
    <col min="4615" max="4632" width="0" style="3" hidden="1" customWidth="1"/>
    <col min="4633" max="4633" width="9.140625" style="3"/>
    <col min="4634" max="4634" width="10.140625" style="3" customWidth="1"/>
    <col min="4635" max="4637" width="9.140625" style="3"/>
    <col min="4638" max="4638" width="10.28515625" style="3" customWidth="1"/>
    <col min="4639" max="4641" width="9.140625" style="3"/>
    <col min="4642" max="4642" width="10.28515625" style="3" customWidth="1"/>
    <col min="4643" max="4644" width="9.140625" style="3"/>
    <col min="4645" max="4658" width="0" style="3" hidden="1" customWidth="1"/>
    <col min="4659" max="4857" width="9.140625" style="3"/>
    <col min="4858" max="4858" width="8.140625" style="3" customWidth="1"/>
    <col min="4859" max="4859" width="28.140625" style="3" customWidth="1"/>
    <col min="4860" max="4860" width="7.5703125" style="3" customWidth="1"/>
    <col min="4861" max="4862" width="0" style="3" hidden="1" customWidth="1"/>
    <col min="4863" max="4864" width="10.140625" style="3" customWidth="1"/>
    <col min="4865" max="4867" width="9.7109375" style="3" customWidth="1"/>
    <col min="4868" max="4869" width="9.140625" style="3"/>
    <col min="4870" max="4870" width="9.7109375" style="3" customWidth="1"/>
    <col min="4871" max="4888" width="0" style="3" hidden="1" customWidth="1"/>
    <col min="4889" max="4889" width="9.140625" style="3"/>
    <col min="4890" max="4890" width="10.140625" style="3" customWidth="1"/>
    <col min="4891" max="4893" width="9.140625" style="3"/>
    <col min="4894" max="4894" width="10.28515625" style="3" customWidth="1"/>
    <col min="4895" max="4897" width="9.140625" style="3"/>
    <col min="4898" max="4898" width="10.28515625" style="3" customWidth="1"/>
    <col min="4899" max="4900" width="9.140625" style="3"/>
    <col min="4901" max="4914" width="0" style="3" hidden="1" customWidth="1"/>
    <col min="4915" max="5113" width="9.140625" style="3"/>
    <col min="5114" max="5114" width="8.140625" style="3" customWidth="1"/>
    <col min="5115" max="5115" width="28.140625" style="3" customWidth="1"/>
    <col min="5116" max="5116" width="7.5703125" style="3" customWidth="1"/>
    <col min="5117" max="5118" width="0" style="3" hidden="1" customWidth="1"/>
    <col min="5119" max="5120" width="10.140625" style="3" customWidth="1"/>
    <col min="5121" max="5123" width="9.7109375" style="3" customWidth="1"/>
    <col min="5124" max="5125" width="9.140625" style="3"/>
    <col min="5126" max="5126" width="9.7109375" style="3" customWidth="1"/>
    <col min="5127" max="5144" width="0" style="3" hidden="1" customWidth="1"/>
    <col min="5145" max="5145" width="9.140625" style="3"/>
    <col min="5146" max="5146" width="10.140625" style="3" customWidth="1"/>
    <col min="5147" max="5149" width="9.140625" style="3"/>
    <col min="5150" max="5150" width="10.28515625" style="3" customWidth="1"/>
    <col min="5151" max="5153" width="9.140625" style="3"/>
    <col min="5154" max="5154" width="10.28515625" style="3" customWidth="1"/>
    <col min="5155" max="5156" width="9.140625" style="3"/>
    <col min="5157" max="5170" width="0" style="3" hidden="1" customWidth="1"/>
    <col min="5171" max="5369" width="9.140625" style="3"/>
    <col min="5370" max="5370" width="8.140625" style="3" customWidth="1"/>
    <col min="5371" max="5371" width="28.140625" style="3" customWidth="1"/>
    <col min="5372" max="5372" width="7.5703125" style="3" customWidth="1"/>
    <col min="5373" max="5374" width="0" style="3" hidden="1" customWidth="1"/>
    <col min="5375" max="5376" width="10.140625" style="3" customWidth="1"/>
    <col min="5377" max="5379" width="9.7109375" style="3" customWidth="1"/>
    <col min="5380" max="5381" width="9.140625" style="3"/>
    <col min="5382" max="5382" width="9.7109375" style="3" customWidth="1"/>
    <col min="5383" max="5400" width="0" style="3" hidden="1" customWidth="1"/>
    <col min="5401" max="5401" width="9.140625" style="3"/>
    <col min="5402" max="5402" width="10.140625" style="3" customWidth="1"/>
    <col min="5403" max="5405" width="9.140625" style="3"/>
    <col min="5406" max="5406" width="10.28515625" style="3" customWidth="1"/>
    <col min="5407" max="5409" width="9.140625" style="3"/>
    <col min="5410" max="5410" width="10.28515625" style="3" customWidth="1"/>
    <col min="5411" max="5412" width="9.140625" style="3"/>
    <col min="5413" max="5426" width="0" style="3" hidden="1" customWidth="1"/>
    <col min="5427" max="5625" width="9.140625" style="3"/>
    <col min="5626" max="5626" width="8.140625" style="3" customWidth="1"/>
    <col min="5627" max="5627" width="28.140625" style="3" customWidth="1"/>
    <col min="5628" max="5628" width="7.5703125" style="3" customWidth="1"/>
    <col min="5629" max="5630" width="0" style="3" hidden="1" customWidth="1"/>
    <col min="5631" max="5632" width="10.140625" style="3" customWidth="1"/>
    <col min="5633" max="5635" width="9.7109375" style="3" customWidth="1"/>
    <col min="5636" max="5637" width="9.140625" style="3"/>
    <col min="5638" max="5638" width="9.7109375" style="3" customWidth="1"/>
    <col min="5639" max="5656" width="0" style="3" hidden="1" customWidth="1"/>
    <col min="5657" max="5657" width="9.140625" style="3"/>
    <col min="5658" max="5658" width="10.140625" style="3" customWidth="1"/>
    <col min="5659" max="5661" width="9.140625" style="3"/>
    <col min="5662" max="5662" width="10.28515625" style="3" customWidth="1"/>
    <col min="5663" max="5665" width="9.140625" style="3"/>
    <col min="5666" max="5666" width="10.28515625" style="3" customWidth="1"/>
    <col min="5667" max="5668" width="9.140625" style="3"/>
    <col min="5669" max="5682" width="0" style="3" hidden="1" customWidth="1"/>
    <col min="5683" max="5881" width="9.140625" style="3"/>
    <col min="5882" max="5882" width="8.140625" style="3" customWidth="1"/>
    <col min="5883" max="5883" width="28.140625" style="3" customWidth="1"/>
    <col min="5884" max="5884" width="7.5703125" style="3" customWidth="1"/>
    <col min="5885" max="5886" width="0" style="3" hidden="1" customWidth="1"/>
    <col min="5887" max="5888" width="10.140625" style="3" customWidth="1"/>
    <col min="5889" max="5891" width="9.7109375" style="3" customWidth="1"/>
    <col min="5892" max="5893" width="9.140625" style="3"/>
    <col min="5894" max="5894" width="9.7109375" style="3" customWidth="1"/>
    <col min="5895" max="5912" width="0" style="3" hidden="1" customWidth="1"/>
    <col min="5913" max="5913" width="9.140625" style="3"/>
    <col min="5914" max="5914" width="10.140625" style="3" customWidth="1"/>
    <col min="5915" max="5917" width="9.140625" style="3"/>
    <col min="5918" max="5918" width="10.28515625" style="3" customWidth="1"/>
    <col min="5919" max="5921" width="9.140625" style="3"/>
    <col min="5922" max="5922" width="10.28515625" style="3" customWidth="1"/>
    <col min="5923" max="5924" width="9.140625" style="3"/>
    <col min="5925" max="5938" width="0" style="3" hidden="1" customWidth="1"/>
    <col min="5939" max="6137" width="9.140625" style="3"/>
    <col min="6138" max="6138" width="8.140625" style="3" customWidth="1"/>
    <col min="6139" max="6139" width="28.140625" style="3" customWidth="1"/>
    <col min="6140" max="6140" width="7.5703125" style="3" customWidth="1"/>
    <col min="6141" max="6142" width="0" style="3" hidden="1" customWidth="1"/>
    <col min="6143" max="6144" width="10.140625" style="3" customWidth="1"/>
    <col min="6145" max="6147" width="9.7109375" style="3" customWidth="1"/>
    <col min="6148" max="6149" width="9.140625" style="3"/>
    <col min="6150" max="6150" width="9.7109375" style="3" customWidth="1"/>
    <col min="6151" max="6168" width="0" style="3" hidden="1" customWidth="1"/>
    <col min="6169" max="6169" width="9.140625" style="3"/>
    <col min="6170" max="6170" width="10.140625" style="3" customWidth="1"/>
    <col min="6171" max="6173" width="9.140625" style="3"/>
    <col min="6174" max="6174" width="10.28515625" style="3" customWidth="1"/>
    <col min="6175" max="6177" width="9.140625" style="3"/>
    <col min="6178" max="6178" width="10.28515625" style="3" customWidth="1"/>
    <col min="6179" max="6180" width="9.140625" style="3"/>
    <col min="6181" max="6194" width="0" style="3" hidden="1" customWidth="1"/>
    <col min="6195" max="6393" width="9.140625" style="3"/>
    <col min="6394" max="6394" width="8.140625" style="3" customWidth="1"/>
    <col min="6395" max="6395" width="28.140625" style="3" customWidth="1"/>
    <col min="6396" max="6396" width="7.5703125" style="3" customWidth="1"/>
    <col min="6397" max="6398" width="0" style="3" hidden="1" customWidth="1"/>
    <col min="6399" max="6400" width="10.140625" style="3" customWidth="1"/>
    <col min="6401" max="6403" width="9.7109375" style="3" customWidth="1"/>
    <col min="6404" max="6405" width="9.140625" style="3"/>
    <col min="6406" max="6406" width="9.7109375" style="3" customWidth="1"/>
    <col min="6407" max="6424" width="0" style="3" hidden="1" customWidth="1"/>
    <col min="6425" max="6425" width="9.140625" style="3"/>
    <col min="6426" max="6426" width="10.140625" style="3" customWidth="1"/>
    <col min="6427" max="6429" width="9.140625" style="3"/>
    <col min="6430" max="6430" width="10.28515625" style="3" customWidth="1"/>
    <col min="6431" max="6433" width="9.140625" style="3"/>
    <col min="6434" max="6434" width="10.28515625" style="3" customWidth="1"/>
    <col min="6435" max="6436" width="9.140625" style="3"/>
    <col min="6437" max="6450" width="0" style="3" hidden="1" customWidth="1"/>
    <col min="6451" max="6649" width="9.140625" style="3"/>
    <col min="6650" max="6650" width="8.140625" style="3" customWidth="1"/>
    <col min="6651" max="6651" width="28.140625" style="3" customWidth="1"/>
    <col min="6652" max="6652" width="7.5703125" style="3" customWidth="1"/>
    <col min="6653" max="6654" width="0" style="3" hidden="1" customWidth="1"/>
    <col min="6655" max="6656" width="10.140625" style="3" customWidth="1"/>
    <col min="6657" max="6659" width="9.7109375" style="3" customWidth="1"/>
    <col min="6660" max="6661" width="9.140625" style="3"/>
    <col min="6662" max="6662" width="9.7109375" style="3" customWidth="1"/>
    <col min="6663" max="6680" width="0" style="3" hidden="1" customWidth="1"/>
    <col min="6681" max="6681" width="9.140625" style="3"/>
    <col min="6682" max="6682" width="10.140625" style="3" customWidth="1"/>
    <col min="6683" max="6685" width="9.140625" style="3"/>
    <col min="6686" max="6686" width="10.28515625" style="3" customWidth="1"/>
    <col min="6687" max="6689" width="9.140625" style="3"/>
    <col min="6690" max="6690" width="10.28515625" style="3" customWidth="1"/>
    <col min="6691" max="6692" width="9.140625" style="3"/>
    <col min="6693" max="6706" width="0" style="3" hidden="1" customWidth="1"/>
    <col min="6707" max="6905" width="9.140625" style="3"/>
    <col min="6906" max="6906" width="8.140625" style="3" customWidth="1"/>
    <col min="6907" max="6907" width="28.140625" style="3" customWidth="1"/>
    <col min="6908" max="6908" width="7.5703125" style="3" customWidth="1"/>
    <col min="6909" max="6910" width="0" style="3" hidden="1" customWidth="1"/>
    <col min="6911" max="6912" width="10.140625" style="3" customWidth="1"/>
    <col min="6913" max="6915" width="9.7109375" style="3" customWidth="1"/>
    <col min="6916" max="6917" width="9.140625" style="3"/>
    <col min="6918" max="6918" width="9.7109375" style="3" customWidth="1"/>
    <col min="6919" max="6936" width="0" style="3" hidden="1" customWidth="1"/>
    <col min="6937" max="6937" width="9.140625" style="3"/>
    <col min="6938" max="6938" width="10.140625" style="3" customWidth="1"/>
    <col min="6939" max="6941" width="9.140625" style="3"/>
    <col min="6942" max="6942" width="10.28515625" style="3" customWidth="1"/>
    <col min="6943" max="6945" width="9.140625" style="3"/>
    <col min="6946" max="6946" width="10.28515625" style="3" customWidth="1"/>
    <col min="6947" max="6948" width="9.140625" style="3"/>
    <col min="6949" max="6962" width="0" style="3" hidden="1" customWidth="1"/>
    <col min="6963" max="7161" width="9.140625" style="3"/>
    <col min="7162" max="7162" width="8.140625" style="3" customWidth="1"/>
    <col min="7163" max="7163" width="28.140625" style="3" customWidth="1"/>
    <col min="7164" max="7164" width="7.5703125" style="3" customWidth="1"/>
    <col min="7165" max="7166" width="0" style="3" hidden="1" customWidth="1"/>
    <col min="7167" max="7168" width="10.140625" style="3" customWidth="1"/>
    <col min="7169" max="7171" width="9.7109375" style="3" customWidth="1"/>
    <col min="7172" max="7173" width="9.140625" style="3"/>
    <col min="7174" max="7174" width="9.7109375" style="3" customWidth="1"/>
    <col min="7175" max="7192" width="0" style="3" hidden="1" customWidth="1"/>
    <col min="7193" max="7193" width="9.140625" style="3"/>
    <col min="7194" max="7194" width="10.140625" style="3" customWidth="1"/>
    <col min="7195" max="7197" width="9.140625" style="3"/>
    <col min="7198" max="7198" width="10.28515625" style="3" customWidth="1"/>
    <col min="7199" max="7201" width="9.140625" style="3"/>
    <col min="7202" max="7202" width="10.28515625" style="3" customWidth="1"/>
    <col min="7203" max="7204" width="9.140625" style="3"/>
    <col min="7205" max="7218" width="0" style="3" hidden="1" customWidth="1"/>
    <col min="7219" max="7417" width="9.140625" style="3"/>
    <col min="7418" max="7418" width="8.140625" style="3" customWidth="1"/>
    <col min="7419" max="7419" width="28.140625" style="3" customWidth="1"/>
    <col min="7420" max="7420" width="7.5703125" style="3" customWidth="1"/>
    <col min="7421" max="7422" width="0" style="3" hidden="1" customWidth="1"/>
    <col min="7423" max="7424" width="10.140625" style="3" customWidth="1"/>
    <col min="7425" max="7427" width="9.7109375" style="3" customWidth="1"/>
    <col min="7428" max="7429" width="9.140625" style="3"/>
    <col min="7430" max="7430" width="9.7109375" style="3" customWidth="1"/>
    <col min="7431" max="7448" width="0" style="3" hidden="1" customWidth="1"/>
    <col min="7449" max="7449" width="9.140625" style="3"/>
    <col min="7450" max="7450" width="10.140625" style="3" customWidth="1"/>
    <col min="7451" max="7453" width="9.140625" style="3"/>
    <col min="7454" max="7454" width="10.28515625" style="3" customWidth="1"/>
    <col min="7455" max="7457" width="9.140625" style="3"/>
    <col min="7458" max="7458" width="10.28515625" style="3" customWidth="1"/>
    <col min="7459" max="7460" width="9.140625" style="3"/>
    <col min="7461" max="7474" width="0" style="3" hidden="1" customWidth="1"/>
    <col min="7475" max="7673" width="9.140625" style="3"/>
    <col min="7674" max="7674" width="8.140625" style="3" customWidth="1"/>
    <col min="7675" max="7675" width="28.140625" style="3" customWidth="1"/>
    <col min="7676" max="7676" width="7.5703125" style="3" customWidth="1"/>
    <col min="7677" max="7678" width="0" style="3" hidden="1" customWidth="1"/>
    <col min="7679" max="7680" width="10.140625" style="3" customWidth="1"/>
    <col min="7681" max="7683" width="9.7109375" style="3" customWidth="1"/>
    <col min="7684" max="7685" width="9.140625" style="3"/>
    <col min="7686" max="7686" width="9.7109375" style="3" customWidth="1"/>
    <col min="7687" max="7704" width="0" style="3" hidden="1" customWidth="1"/>
    <col min="7705" max="7705" width="9.140625" style="3"/>
    <col min="7706" max="7706" width="10.140625" style="3" customWidth="1"/>
    <col min="7707" max="7709" width="9.140625" style="3"/>
    <col min="7710" max="7710" width="10.28515625" style="3" customWidth="1"/>
    <col min="7711" max="7713" width="9.140625" style="3"/>
    <col min="7714" max="7714" width="10.28515625" style="3" customWidth="1"/>
    <col min="7715" max="7716" width="9.140625" style="3"/>
    <col min="7717" max="7730" width="0" style="3" hidden="1" customWidth="1"/>
    <col min="7731" max="7929" width="9.140625" style="3"/>
    <col min="7930" max="7930" width="8.140625" style="3" customWidth="1"/>
    <col min="7931" max="7931" width="28.140625" style="3" customWidth="1"/>
    <col min="7932" max="7932" width="7.5703125" style="3" customWidth="1"/>
    <col min="7933" max="7934" width="0" style="3" hidden="1" customWidth="1"/>
    <col min="7935" max="7936" width="10.140625" style="3" customWidth="1"/>
    <col min="7937" max="7939" width="9.7109375" style="3" customWidth="1"/>
    <col min="7940" max="7941" width="9.140625" style="3"/>
    <col min="7942" max="7942" width="9.7109375" style="3" customWidth="1"/>
    <col min="7943" max="7960" width="0" style="3" hidden="1" customWidth="1"/>
    <col min="7961" max="7961" width="9.140625" style="3"/>
    <col min="7962" max="7962" width="10.140625" style="3" customWidth="1"/>
    <col min="7963" max="7965" width="9.140625" style="3"/>
    <col min="7966" max="7966" width="10.28515625" style="3" customWidth="1"/>
    <col min="7967" max="7969" width="9.140625" style="3"/>
    <col min="7970" max="7970" width="10.28515625" style="3" customWidth="1"/>
    <col min="7971" max="7972" width="9.140625" style="3"/>
    <col min="7973" max="7986" width="0" style="3" hidden="1" customWidth="1"/>
    <col min="7987" max="8185" width="9.140625" style="3"/>
    <col min="8186" max="8186" width="8.140625" style="3" customWidth="1"/>
    <col min="8187" max="8187" width="28.140625" style="3" customWidth="1"/>
    <col min="8188" max="8188" width="7.5703125" style="3" customWidth="1"/>
    <col min="8189" max="8190" width="0" style="3" hidden="1" customWidth="1"/>
    <col min="8191" max="8192" width="10.140625" style="3" customWidth="1"/>
    <col min="8193" max="8195" width="9.7109375" style="3" customWidth="1"/>
    <col min="8196" max="8197" width="9.140625" style="3"/>
    <col min="8198" max="8198" width="9.7109375" style="3" customWidth="1"/>
    <col min="8199" max="8216" width="0" style="3" hidden="1" customWidth="1"/>
    <col min="8217" max="8217" width="9.140625" style="3"/>
    <col min="8218" max="8218" width="10.140625" style="3" customWidth="1"/>
    <col min="8219" max="8221" width="9.140625" style="3"/>
    <col min="8222" max="8222" width="10.28515625" style="3" customWidth="1"/>
    <col min="8223" max="8225" width="9.140625" style="3"/>
    <col min="8226" max="8226" width="10.28515625" style="3" customWidth="1"/>
    <col min="8227" max="8228" width="9.140625" style="3"/>
    <col min="8229" max="8242" width="0" style="3" hidden="1" customWidth="1"/>
    <col min="8243" max="8441" width="9.140625" style="3"/>
    <col min="8442" max="8442" width="8.140625" style="3" customWidth="1"/>
    <col min="8443" max="8443" width="28.140625" style="3" customWidth="1"/>
    <col min="8444" max="8444" width="7.5703125" style="3" customWidth="1"/>
    <col min="8445" max="8446" width="0" style="3" hidden="1" customWidth="1"/>
    <col min="8447" max="8448" width="10.140625" style="3" customWidth="1"/>
    <col min="8449" max="8451" width="9.7109375" style="3" customWidth="1"/>
    <col min="8452" max="8453" width="9.140625" style="3"/>
    <col min="8454" max="8454" width="9.7109375" style="3" customWidth="1"/>
    <col min="8455" max="8472" width="0" style="3" hidden="1" customWidth="1"/>
    <col min="8473" max="8473" width="9.140625" style="3"/>
    <col min="8474" max="8474" width="10.140625" style="3" customWidth="1"/>
    <col min="8475" max="8477" width="9.140625" style="3"/>
    <col min="8478" max="8478" width="10.28515625" style="3" customWidth="1"/>
    <col min="8479" max="8481" width="9.140625" style="3"/>
    <col min="8482" max="8482" width="10.28515625" style="3" customWidth="1"/>
    <col min="8483" max="8484" width="9.140625" style="3"/>
    <col min="8485" max="8498" width="0" style="3" hidden="1" customWidth="1"/>
    <col min="8499" max="8697" width="9.140625" style="3"/>
    <col min="8698" max="8698" width="8.140625" style="3" customWidth="1"/>
    <col min="8699" max="8699" width="28.140625" style="3" customWidth="1"/>
    <col min="8700" max="8700" width="7.5703125" style="3" customWidth="1"/>
    <col min="8701" max="8702" width="0" style="3" hidden="1" customWidth="1"/>
    <col min="8703" max="8704" width="10.140625" style="3" customWidth="1"/>
    <col min="8705" max="8707" width="9.7109375" style="3" customWidth="1"/>
    <col min="8708" max="8709" width="9.140625" style="3"/>
    <col min="8710" max="8710" width="9.7109375" style="3" customWidth="1"/>
    <col min="8711" max="8728" width="0" style="3" hidden="1" customWidth="1"/>
    <col min="8729" max="8729" width="9.140625" style="3"/>
    <col min="8730" max="8730" width="10.140625" style="3" customWidth="1"/>
    <col min="8731" max="8733" width="9.140625" style="3"/>
    <col min="8734" max="8734" width="10.28515625" style="3" customWidth="1"/>
    <col min="8735" max="8737" width="9.140625" style="3"/>
    <col min="8738" max="8738" width="10.28515625" style="3" customWidth="1"/>
    <col min="8739" max="8740" width="9.140625" style="3"/>
    <col min="8741" max="8754" width="0" style="3" hidden="1" customWidth="1"/>
    <col min="8755" max="8953" width="9.140625" style="3"/>
    <col min="8954" max="8954" width="8.140625" style="3" customWidth="1"/>
    <col min="8955" max="8955" width="28.140625" style="3" customWidth="1"/>
    <col min="8956" max="8956" width="7.5703125" style="3" customWidth="1"/>
    <col min="8957" max="8958" width="0" style="3" hidden="1" customWidth="1"/>
    <col min="8959" max="8960" width="10.140625" style="3" customWidth="1"/>
    <col min="8961" max="8963" width="9.7109375" style="3" customWidth="1"/>
    <col min="8964" max="8965" width="9.140625" style="3"/>
    <col min="8966" max="8966" width="9.7109375" style="3" customWidth="1"/>
    <col min="8967" max="8984" width="0" style="3" hidden="1" customWidth="1"/>
    <col min="8985" max="8985" width="9.140625" style="3"/>
    <col min="8986" max="8986" width="10.140625" style="3" customWidth="1"/>
    <col min="8987" max="8989" width="9.140625" style="3"/>
    <col min="8990" max="8990" width="10.28515625" style="3" customWidth="1"/>
    <col min="8991" max="8993" width="9.140625" style="3"/>
    <col min="8994" max="8994" width="10.28515625" style="3" customWidth="1"/>
    <col min="8995" max="8996" width="9.140625" style="3"/>
    <col min="8997" max="9010" width="0" style="3" hidden="1" customWidth="1"/>
    <col min="9011" max="9209" width="9.140625" style="3"/>
    <col min="9210" max="9210" width="8.140625" style="3" customWidth="1"/>
    <col min="9211" max="9211" width="28.140625" style="3" customWidth="1"/>
    <col min="9212" max="9212" width="7.5703125" style="3" customWidth="1"/>
    <col min="9213" max="9214" width="0" style="3" hidden="1" customWidth="1"/>
    <col min="9215" max="9216" width="10.140625" style="3" customWidth="1"/>
    <col min="9217" max="9219" width="9.7109375" style="3" customWidth="1"/>
    <col min="9220" max="9221" width="9.140625" style="3"/>
    <col min="9222" max="9222" width="9.7109375" style="3" customWidth="1"/>
    <col min="9223" max="9240" width="0" style="3" hidden="1" customWidth="1"/>
    <col min="9241" max="9241" width="9.140625" style="3"/>
    <col min="9242" max="9242" width="10.140625" style="3" customWidth="1"/>
    <col min="9243" max="9245" width="9.140625" style="3"/>
    <col min="9246" max="9246" width="10.28515625" style="3" customWidth="1"/>
    <col min="9247" max="9249" width="9.140625" style="3"/>
    <col min="9250" max="9250" width="10.28515625" style="3" customWidth="1"/>
    <col min="9251" max="9252" width="9.140625" style="3"/>
    <col min="9253" max="9266" width="0" style="3" hidden="1" customWidth="1"/>
    <col min="9267" max="9465" width="9.140625" style="3"/>
    <col min="9466" max="9466" width="8.140625" style="3" customWidth="1"/>
    <col min="9467" max="9467" width="28.140625" style="3" customWidth="1"/>
    <col min="9468" max="9468" width="7.5703125" style="3" customWidth="1"/>
    <col min="9469" max="9470" width="0" style="3" hidden="1" customWidth="1"/>
    <col min="9471" max="9472" width="10.140625" style="3" customWidth="1"/>
    <col min="9473" max="9475" width="9.7109375" style="3" customWidth="1"/>
    <col min="9476" max="9477" width="9.140625" style="3"/>
    <col min="9478" max="9478" width="9.7109375" style="3" customWidth="1"/>
    <col min="9479" max="9496" width="0" style="3" hidden="1" customWidth="1"/>
    <col min="9497" max="9497" width="9.140625" style="3"/>
    <col min="9498" max="9498" width="10.140625" style="3" customWidth="1"/>
    <col min="9499" max="9501" width="9.140625" style="3"/>
    <col min="9502" max="9502" width="10.28515625" style="3" customWidth="1"/>
    <col min="9503" max="9505" width="9.140625" style="3"/>
    <col min="9506" max="9506" width="10.28515625" style="3" customWidth="1"/>
    <col min="9507" max="9508" width="9.140625" style="3"/>
    <col min="9509" max="9522" width="0" style="3" hidden="1" customWidth="1"/>
    <col min="9523" max="9721" width="9.140625" style="3"/>
    <col min="9722" max="9722" width="8.140625" style="3" customWidth="1"/>
    <col min="9723" max="9723" width="28.140625" style="3" customWidth="1"/>
    <col min="9724" max="9724" width="7.5703125" style="3" customWidth="1"/>
    <col min="9725" max="9726" width="0" style="3" hidden="1" customWidth="1"/>
    <col min="9727" max="9728" width="10.140625" style="3" customWidth="1"/>
    <col min="9729" max="9731" width="9.7109375" style="3" customWidth="1"/>
    <col min="9732" max="9733" width="9.140625" style="3"/>
    <col min="9734" max="9734" width="9.7109375" style="3" customWidth="1"/>
    <col min="9735" max="9752" width="0" style="3" hidden="1" customWidth="1"/>
    <col min="9753" max="9753" width="9.140625" style="3"/>
    <col min="9754" max="9754" width="10.140625" style="3" customWidth="1"/>
    <col min="9755" max="9757" width="9.140625" style="3"/>
    <col min="9758" max="9758" width="10.28515625" style="3" customWidth="1"/>
    <col min="9759" max="9761" width="9.140625" style="3"/>
    <col min="9762" max="9762" width="10.28515625" style="3" customWidth="1"/>
    <col min="9763" max="9764" width="9.140625" style="3"/>
    <col min="9765" max="9778" width="0" style="3" hidden="1" customWidth="1"/>
    <col min="9779" max="9977" width="9.140625" style="3"/>
    <col min="9978" max="9978" width="8.140625" style="3" customWidth="1"/>
    <col min="9979" max="9979" width="28.140625" style="3" customWidth="1"/>
    <col min="9980" max="9980" width="7.5703125" style="3" customWidth="1"/>
    <col min="9981" max="9982" width="0" style="3" hidden="1" customWidth="1"/>
    <col min="9983" max="9984" width="10.140625" style="3" customWidth="1"/>
    <col min="9985" max="9987" width="9.7109375" style="3" customWidth="1"/>
    <col min="9988" max="9989" width="9.140625" style="3"/>
    <col min="9990" max="9990" width="9.7109375" style="3" customWidth="1"/>
    <col min="9991" max="10008" width="0" style="3" hidden="1" customWidth="1"/>
    <col min="10009" max="10009" width="9.140625" style="3"/>
    <col min="10010" max="10010" width="10.140625" style="3" customWidth="1"/>
    <col min="10011" max="10013" width="9.140625" style="3"/>
    <col min="10014" max="10014" width="10.28515625" style="3" customWidth="1"/>
    <col min="10015" max="10017" width="9.140625" style="3"/>
    <col min="10018" max="10018" width="10.28515625" style="3" customWidth="1"/>
    <col min="10019" max="10020" width="9.140625" style="3"/>
    <col min="10021" max="10034" width="0" style="3" hidden="1" customWidth="1"/>
    <col min="10035" max="10233" width="9.140625" style="3"/>
    <col min="10234" max="10234" width="8.140625" style="3" customWidth="1"/>
    <col min="10235" max="10235" width="28.140625" style="3" customWidth="1"/>
    <col min="10236" max="10236" width="7.5703125" style="3" customWidth="1"/>
    <col min="10237" max="10238" width="0" style="3" hidden="1" customWidth="1"/>
    <col min="10239" max="10240" width="10.140625" style="3" customWidth="1"/>
    <col min="10241" max="10243" width="9.7109375" style="3" customWidth="1"/>
    <col min="10244" max="10245" width="9.140625" style="3"/>
    <col min="10246" max="10246" width="9.7109375" style="3" customWidth="1"/>
    <col min="10247" max="10264" width="0" style="3" hidden="1" customWidth="1"/>
    <col min="10265" max="10265" width="9.140625" style="3"/>
    <col min="10266" max="10266" width="10.140625" style="3" customWidth="1"/>
    <col min="10267" max="10269" width="9.140625" style="3"/>
    <col min="10270" max="10270" width="10.28515625" style="3" customWidth="1"/>
    <col min="10271" max="10273" width="9.140625" style="3"/>
    <col min="10274" max="10274" width="10.28515625" style="3" customWidth="1"/>
    <col min="10275" max="10276" width="9.140625" style="3"/>
    <col min="10277" max="10290" width="0" style="3" hidden="1" customWidth="1"/>
    <col min="10291" max="10489" width="9.140625" style="3"/>
    <col min="10490" max="10490" width="8.140625" style="3" customWidth="1"/>
    <col min="10491" max="10491" width="28.140625" style="3" customWidth="1"/>
    <col min="10492" max="10492" width="7.5703125" style="3" customWidth="1"/>
    <col min="10493" max="10494" width="0" style="3" hidden="1" customWidth="1"/>
    <col min="10495" max="10496" width="10.140625" style="3" customWidth="1"/>
    <col min="10497" max="10499" width="9.7109375" style="3" customWidth="1"/>
    <col min="10500" max="10501" width="9.140625" style="3"/>
    <col min="10502" max="10502" width="9.7109375" style="3" customWidth="1"/>
    <col min="10503" max="10520" width="0" style="3" hidden="1" customWidth="1"/>
    <col min="10521" max="10521" width="9.140625" style="3"/>
    <col min="10522" max="10522" width="10.140625" style="3" customWidth="1"/>
    <col min="10523" max="10525" width="9.140625" style="3"/>
    <col min="10526" max="10526" width="10.28515625" style="3" customWidth="1"/>
    <col min="10527" max="10529" width="9.140625" style="3"/>
    <col min="10530" max="10530" width="10.28515625" style="3" customWidth="1"/>
    <col min="10531" max="10532" width="9.140625" style="3"/>
    <col min="10533" max="10546" width="0" style="3" hidden="1" customWidth="1"/>
    <col min="10547" max="10745" width="9.140625" style="3"/>
    <col min="10746" max="10746" width="8.140625" style="3" customWidth="1"/>
    <col min="10747" max="10747" width="28.140625" style="3" customWidth="1"/>
    <col min="10748" max="10748" width="7.5703125" style="3" customWidth="1"/>
    <col min="10749" max="10750" width="0" style="3" hidden="1" customWidth="1"/>
    <col min="10751" max="10752" width="10.140625" style="3" customWidth="1"/>
    <col min="10753" max="10755" width="9.7109375" style="3" customWidth="1"/>
    <col min="10756" max="10757" width="9.140625" style="3"/>
    <col min="10758" max="10758" width="9.7109375" style="3" customWidth="1"/>
    <col min="10759" max="10776" width="0" style="3" hidden="1" customWidth="1"/>
    <col min="10777" max="10777" width="9.140625" style="3"/>
    <col min="10778" max="10778" width="10.140625" style="3" customWidth="1"/>
    <col min="10779" max="10781" width="9.140625" style="3"/>
    <col min="10782" max="10782" width="10.28515625" style="3" customWidth="1"/>
    <col min="10783" max="10785" width="9.140625" style="3"/>
    <col min="10786" max="10786" width="10.28515625" style="3" customWidth="1"/>
    <col min="10787" max="10788" width="9.140625" style="3"/>
    <col min="10789" max="10802" width="0" style="3" hidden="1" customWidth="1"/>
    <col min="10803" max="11001" width="9.140625" style="3"/>
    <col min="11002" max="11002" width="8.140625" style="3" customWidth="1"/>
    <col min="11003" max="11003" width="28.140625" style="3" customWidth="1"/>
    <col min="11004" max="11004" width="7.5703125" style="3" customWidth="1"/>
    <col min="11005" max="11006" width="0" style="3" hidden="1" customWidth="1"/>
    <col min="11007" max="11008" width="10.140625" style="3" customWidth="1"/>
    <col min="11009" max="11011" width="9.7109375" style="3" customWidth="1"/>
    <col min="11012" max="11013" width="9.140625" style="3"/>
    <col min="11014" max="11014" width="9.7109375" style="3" customWidth="1"/>
    <col min="11015" max="11032" width="0" style="3" hidden="1" customWidth="1"/>
    <col min="11033" max="11033" width="9.140625" style="3"/>
    <col min="11034" max="11034" width="10.140625" style="3" customWidth="1"/>
    <col min="11035" max="11037" width="9.140625" style="3"/>
    <col min="11038" max="11038" width="10.28515625" style="3" customWidth="1"/>
    <col min="11039" max="11041" width="9.140625" style="3"/>
    <col min="11042" max="11042" width="10.28515625" style="3" customWidth="1"/>
    <col min="11043" max="11044" width="9.140625" style="3"/>
    <col min="11045" max="11058" width="0" style="3" hidden="1" customWidth="1"/>
    <col min="11059" max="11257" width="9.140625" style="3"/>
    <col min="11258" max="11258" width="8.140625" style="3" customWidth="1"/>
    <col min="11259" max="11259" width="28.140625" style="3" customWidth="1"/>
    <col min="11260" max="11260" width="7.5703125" style="3" customWidth="1"/>
    <col min="11261" max="11262" width="0" style="3" hidden="1" customWidth="1"/>
    <col min="11263" max="11264" width="10.140625" style="3" customWidth="1"/>
    <col min="11265" max="11267" width="9.7109375" style="3" customWidth="1"/>
    <col min="11268" max="11269" width="9.140625" style="3"/>
    <col min="11270" max="11270" width="9.7109375" style="3" customWidth="1"/>
    <col min="11271" max="11288" width="0" style="3" hidden="1" customWidth="1"/>
    <col min="11289" max="11289" width="9.140625" style="3"/>
    <col min="11290" max="11290" width="10.140625" style="3" customWidth="1"/>
    <col min="11291" max="11293" width="9.140625" style="3"/>
    <col min="11294" max="11294" width="10.28515625" style="3" customWidth="1"/>
    <col min="11295" max="11297" width="9.140625" style="3"/>
    <col min="11298" max="11298" width="10.28515625" style="3" customWidth="1"/>
    <col min="11299" max="11300" width="9.140625" style="3"/>
    <col min="11301" max="11314" width="0" style="3" hidden="1" customWidth="1"/>
    <col min="11315" max="11513" width="9.140625" style="3"/>
    <col min="11514" max="11514" width="8.140625" style="3" customWidth="1"/>
    <col min="11515" max="11515" width="28.140625" style="3" customWidth="1"/>
    <col min="11516" max="11516" width="7.5703125" style="3" customWidth="1"/>
    <col min="11517" max="11518" width="0" style="3" hidden="1" customWidth="1"/>
    <col min="11519" max="11520" width="10.140625" style="3" customWidth="1"/>
    <col min="11521" max="11523" width="9.7109375" style="3" customWidth="1"/>
    <col min="11524" max="11525" width="9.140625" style="3"/>
    <col min="11526" max="11526" width="9.7109375" style="3" customWidth="1"/>
    <col min="11527" max="11544" width="0" style="3" hidden="1" customWidth="1"/>
    <col min="11545" max="11545" width="9.140625" style="3"/>
    <col min="11546" max="11546" width="10.140625" style="3" customWidth="1"/>
    <col min="11547" max="11549" width="9.140625" style="3"/>
    <col min="11550" max="11550" width="10.28515625" style="3" customWidth="1"/>
    <col min="11551" max="11553" width="9.140625" style="3"/>
    <col min="11554" max="11554" width="10.28515625" style="3" customWidth="1"/>
    <col min="11555" max="11556" width="9.140625" style="3"/>
    <col min="11557" max="11570" width="0" style="3" hidden="1" customWidth="1"/>
    <col min="11571" max="11769" width="9.140625" style="3"/>
    <col min="11770" max="11770" width="8.140625" style="3" customWidth="1"/>
    <col min="11771" max="11771" width="28.140625" style="3" customWidth="1"/>
    <col min="11772" max="11772" width="7.5703125" style="3" customWidth="1"/>
    <col min="11773" max="11774" width="0" style="3" hidden="1" customWidth="1"/>
    <col min="11775" max="11776" width="10.140625" style="3" customWidth="1"/>
    <col min="11777" max="11779" width="9.7109375" style="3" customWidth="1"/>
    <col min="11780" max="11781" width="9.140625" style="3"/>
    <col min="11782" max="11782" width="9.7109375" style="3" customWidth="1"/>
    <col min="11783" max="11800" width="0" style="3" hidden="1" customWidth="1"/>
    <col min="11801" max="11801" width="9.140625" style="3"/>
    <col min="11802" max="11802" width="10.140625" style="3" customWidth="1"/>
    <col min="11803" max="11805" width="9.140625" style="3"/>
    <col min="11806" max="11806" width="10.28515625" style="3" customWidth="1"/>
    <col min="11807" max="11809" width="9.140625" style="3"/>
    <col min="11810" max="11810" width="10.28515625" style="3" customWidth="1"/>
    <col min="11811" max="11812" width="9.140625" style="3"/>
    <col min="11813" max="11826" width="0" style="3" hidden="1" customWidth="1"/>
    <col min="11827" max="12025" width="9.140625" style="3"/>
    <col min="12026" max="12026" width="8.140625" style="3" customWidth="1"/>
    <col min="12027" max="12027" width="28.140625" style="3" customWidth="1"/>
    <col min="12028" max="12028" width="7.5703125" style="3" customWidth="1"/>
    <col min="12029" max="12030" width="0" style="3" hidden="1" customWidth="1"/>
    <col min="12031" max="12032" width="10.140625" style="3" customWidth="1"/>
    <col min="12033" max="12035" width="9.7109375" style="3" customWidth="1"/>
    <col min="12036" max="12037" width="9.140625" style="3"/>
    <col min="12038" max="12038" width="9.7109375" style="3" customWidth="1"/>
    <col min="12039" max="12056" width="0" style="3" hidden="1" customWidth="1"/>
    <col min="12057" max="12057" width="9.140625" style="3"/>
    <col min="12058" max="12058" width="10.140625" style="3" customWidth="1"/>
    <col min="12059" max="12061" width="9.140625" style="3"/>
    <col min="12062" max="12062" width="10.28515625" style="3" customWidth="1"/>
    <col min="12063" max="12065" width="9.140625" style="3"/>
    <col min="12066" max="12066" width="10.28515625" style="3" customWidth="1"/>
    <col min="12067" max="12068" width="9.140625" style="3"/>
    <col min="12069" max="12082" width="0" style="3" hidden="1" customWidth="1"/>
    <col min="12083" max="12281" width="9.140625" style="3"/>
    <col min="12282" max="12282" width="8.140625" style="3" customWidth="1"/>
    <col min="12283" max="12283" width="28.140625" style="3" customWidth="1"/>
    <col min="12284" max="12284" width="7.5703125" style="3" customWidth="1"/>
    <col min="12285" max="12286" width="0" style="3" hidden="1" customWidth="1"/>
    <col min="12287" max="12288" width="10.140625" style="3" customWidth="1"/>
    <col min="12289" max="12291" width="9.7109375" style="3" customWidth="1"/>
    <col min="12292" max="12293" width="9.140625" style="3"/>
    <col min="12294" max="12294" width="9.7109375" style="3" customWidth="1"/>
    <col min="12295" max="12312" width="0" style="3" hidden="1" customWidth="1"/>
    <col min="12313" max="12313" width="9.140625" style="3"/>
    <col min="12314" max="12314" width="10.140625" style="3" customWidth="1"/>
    <col min="12315" max="12317" width="9.140625" style="3"/>
    <col min="12318" max="12318" width="10.28515625" style="3" customWidth="1"/>
    <col min="12319" max="12321" width="9.140625" style="3"/>
    <col min="12322" max="12322" width="10.28515625" style="3" customWidth="1"/>
    <col min="12323" max="12324" width="9.140625" style="3"/>
    <col min="12325" max="12338" width="0" style="3" hidden="1" customWidth="1"/>
    <col min="12339" max="12537" width="9.140625" style="3"/>
    <col min="12538" max="12538" width="8.140625" style="3" customWidth="1"/>
    <col min="12539" max="12539" width="28.140625" style="3" customWidth="1"/>
    <col min="12540" max="12540" width="7.5703125" style="3" customWidth="1"/>
    <col min="12541" max="12542" width="0" style="3" hidden="1" customWidth="1"/>
    <col min="12543" max="12544" width="10.140625" style="3" customWidth="1"/>
    <col min="12545" max="12547" width="9.7109375" style="3" customWidth="1"/>
    <col min="12548" max="12549" width="9.140625" style="3"/>
    <col min="12550" max="12550" width="9.7109375" style="3" customWidth="1"/>
    <col min="12551" max="12568" width="0" style="3" hidden="1" customWidth="1"/>
    <col min="12569" max="12569" width="9.140625" style="3"/>
    <col min="12570" max="12570" width="10.140625" style="3" customWidth="1"/>
    <col min="12571" max="12573" width="9.140625" style="3"/>
    <col min="12574" max="12574" width="10.28515625" style="3" customWidth="1"/>
    <col min="12575" max="12577" width="9.140625" style="3"/>
    <col min="12578" max="12578" width="10.28515625" style="3" customWidth="1"/>
    <col min="12579" max="12580" width="9.140625" style="3"/>
    <col min="12581" max="12594" width="0" style="3" hidden="1" customWidth="1"/>
    <col min="12595" max="12793" width="9.140625" style="3"/>
    <col min="12794" max="12794" width="8.140625" style="3" customWidth="1"/>
    <col min="12795" max="12795" width="28.140625" style="3" customWidth="1"/>
    <col min="12796" max="12796" width="7.5703125" style="3" customWidth="1"/>
    <col min="12797" max="12798" width="0" style="3" hidden="1" customWidth="1"/>
    <col min="12799" max="12800" width="10.140625" style="3" customWidth="1"/>
    <col min="12801" max="12803" width="9.7109375" style="3" customWidth="1"/>
    <col min="12804" max="12805" width="9.140625" style="3"/>
    <col min="12806" max="12806" width="9.7109375" style="3" customWidth="1"/>
    <col min="12807" max="12824" width="0" style="3" hidden="1" customWidth="1"/>
    <col min="12825" max="12825" width="9.140625" style="3"/>
    <col min="12826" max="12826" width="10.140625" style="3" customWidth="1"/>
    <col min="12827" max="12829" width="9.140625" style="3"/>
    <col min="12830" max="12830" width="10.28515625" style="3" customWidth="1"/>
    <col min="12831" max="12833" width="9.140625" style="3"/>
    <col min="12834" max="12834" width="10.28515625" style="3" customWidth="1"/>
    <col min="12835" max="12836" width="9.140625" style="3"/>
    <col min="12837" max="12850" width="0" style="3" hidden="1" customWidth="1"/>
    <col min="12851" max="13049" width="9.140625" style="3"/>
    <col min="13050" max="13050" width="8.140625" style="3" customWidth="1"/>
    <col min="13051" max="13051" width="28.140625" style="3" customWidth="1"/>
    <col min="13052" max="13052" width="7.5703125" style="3" customWidth="1"/>
    <col min="13053" max="13054" width="0" style="3" hidden="1" customWidth="1"/>
    <col min="13055" max="13056" width="10.140625" style="3" customWidth="1"/>
    <col min="13057" max="13059" width="9.7109375" style="3" customWidth="1"/>
    <col min="13060" max="13061" width="9.140625" style="3"/>
    <col min="13062" max="13062" width="9.7109375" style="3" customWidth="1"/>
    <col min="13063" max="13080" width="0" style="3" hidden="1" customWidth="1"/>
    <col min="13081" max="13081" width="9.140625" style="3"/>
    <col min="13082" max="13082" width="10.140625" style="3" customWidth="1"/>
    <col min="13083" max="13085" width="9.140625" style="3"/>
    <col min="13086" max="13086" width="10.28515625" style="3" customWidth="1"/>
    <col min="13087" max="13089" width="9.140625" style="3"/>
    <col min="13090" max="13090" width="10.28515625" style="3" customWidth="1"/>
    <col min="13091" max="13092" width="9.140625" style="3"/>
    <col min="13093" max="13106" width="0" style="3" hidden="1" customWidth="1"/>
    <col min="13107" max="13305" width="9.140625" style="3"/>
    <col min="13306" max="13306" width="8.140625" style="3" customWidth="1"/>
    <col min="13307" max="13307" width="28.140625" style="3" customWidth="1"/>
    <col min="13308" max="13308" width="7.5703125" style="3" customWidth="1"/>
    <col min="13309" max="13310" width="0" style="3" hidden="1" customWidth="1"/>
    <col min="13311" max="13312" width="10.140625" style="3" customWidth="1"/>
    <col min="13313" max="13315" width="9.7109375" style="3" customWidth="1"/>
    <col min="13316" max="13317" width="9.140625" style="3"/>
    <col min="13318" max="13318" width="9.7109375" style="3" customWidth="1"/>
    <col min="13319" max="13336" width="0" style="3" hidden="1" customWidth="1"/>
    <col min="13337" max="13337" width="9.140625" style="3"/>
    <col min="13338" max="13338" width="10.140625" style="3" customWidth="1"/>
    <col min="13339" max="13341" width="9.140625" style="3"/>
    <col min="13342" max="13342" width="10.28515625" style="3" customWidth="1"/>
    <col min="13343" max="13345" width="9.140625" style="3"/>
    <col min="13346" max="13346" width="10.28515625" style="3" customWidth="1"/>
    <col min="13347" max="13348" width="9.140625" style="3"/>
    <col min="13349" max="13362" width="0" style="3" hidden="1" customWidth="1"/>
    <col min="13363" max="13561" width="9.140625" style="3"/>
    <col min="13562" max="13562" width="8.140625" style="3" customWidth="1"/>
    <col min="13563" max="13563" width="28.140625" style="3" customWidth="1"/>
    <col min="13564" max="13564" width="7.5703125" style="3" customWidth="1"/>
    <col min="13565" max="13566" width="0" style="3" hidden="1" customWidth="1"/>
    <col min="13567" max="13568" width="10.140625" style="3" customWidth="1"/>
    <col min="13569" max="13571" width="9.7109375" style="3" customWidth="1"/>
    <col min="13572" max="13573" width="9.140625" style="3"/>
    <col min="13574" max="13574" width="9.7109375" style="3" customWidth="1"/>
    <col min="13575" max="13592" width="0" style="3" hidden="1" customWidth="1"/>
    <col min="13593" max="13593" width="9.140625" style="3"/>
    <col min="13594" max="13594" width="10.140625" style="3" customWidth="1"/>
    <col min="13595" max="13597" width="9.140625" style="3"/>
    <col min="13598" max="13598" width="10.28515625" style="3" customWidth="1"/>
    <col min="13599" max="13601" width="9.140625" style="3"/>
    <col min="13602" max="13602" width="10.28515625" style="3" customWidth="1"/>
    <col min="13603" max="13604" width="9.140625" style="3"/>
    <col min="13605" max="13618" width="0" style="3" hidden="1" customWidth="1"/>
    <col min="13619" max="13817" width="9.140625" style="3"/>
    <col min="13818" max="13818" width="8.140625" style="3" customWidth="1"/>
    <col min="13819" max="13819" width="28.140625" style="3" customWidth="1"/>
    <col min="13820" max="13820" width="7.5703125" style="3" customWidth="1"/>
    <col min="13821" max="13822" width="0" style="3" hidden="1" customWidth="1"/>
    <col min="13823" max="13824" width="10.140625" style="3" customWidth="1"/>
    <col min="13825" max="13827" width="9.7109375" style="3" customWidth="1"/>
    <col min="13828" max="13829" width="9.140625" style="3"/>
    <col min="13830" max="13830" width="9.7109375" style="3" customWidth="1"/>
    <col min="13831" max="13848" width="0" style="3" hidden="1" customWidth="1"/>
    <col min="13849" max="13849" width="9.140625" style="3"/>
    <col min="13850" max="13850" width="10.140625" style="3" customWidth="1"/>
    <col min="13851" max="13853" width="9.140625" style="3"/>
    <col min="13854" max="13854" width="10.28515625" style="3" customWidth="1"/>
    <col min="13855" max="13857" width="9.140625" style="3"/>
    <col min="13858" max="13858" width="10.28515625" style="3" customWidth="1"/>
    <col min="13859" max="13860" width="9.140625" style="3"/>
    <col min="13861" max="13874" width="0" style="3" hidden="1" customWidth="1"/>
    <col min="13875" max="14073" width="9.140625" style="3"/>
    <col min="14074" max="14074" width="8.140625" style="3" customWidth="1"/>
    <col min="14075" max="14075" width="28.140625" style="3" customWidth="1"/>
    <col min="14076" max="14076" width="7.5703125" style="3" customWidth="1"/>
    <col min="14077" max="14078" width="0" style="3" hidden="1" customWidth="1"/>
    <col min="14079" max="14080" width="10.140625" style="3" customWidth="1"/>
    <col min="14081" max="14083" width="9.7109375" style="3" customWidth="1"/>
    <col min="14084" max="14085" width="9.140625" style="3"/>
    <col min="14086" max="14086" width="9.7109375" style="3" customWidth="1"/>
    <col min="14087" max="14104" width="0" style="3" hidden="1" customWidth="1"/>
    <col min="14105" max="14105" width="9.140625" style="3"/>
    <col min="14106" max="14106" width="10.140625" style="3" customWidth="1"/>
    <col min="14107" max="14109" width="9.140625" style="3"/>
    <col min="14110" max="14110" width="10.28515625" style="3" customWidth="1"/>
    <col min="14111" max="14113" width="9.140625" style="3"/>
    <col min="14114" max="14114" width="10.28515625" style="3" customWidth="1"/>
    <col min="14115" max="14116" width="9.140625" style="3"/>
    <col min="14117" max="14130" width="0" style="3" hidden="1" customWidth="1"/>
    <col min="14131" max="14329" width="9.140625" style="3"/>
    <col min="14330" max="14330" width="8.140625" style="3" customWidth="1"/>
    <col min="14331" max="14331" width="28.140625" style="3" customWidth="1"/>
    <col min="14332" max="14332" width="7.5703125" style="3" customWidth="1"/>
    <col min="14333" max="14334" width="0" style="3" hidden="1" customWidth="1"/>
    <col min="14335" max="14336" width="10.140625" style="3" customWidth="1"/>
    <col min="14337" max="14339" width="9.7109375" style="3" customWidth="1"/>
    <col min="14340" max="14341" width="9.140625" style="3"/>
    <col min="14342" max="14342" width="9.7109375" style="3" customWidth="1"/>
    <col min="14343" max="14360" width="0" style="3" hidden="1" customWidth="1"/>
    <col min="14361" max="14361" width="9.140625" style="3"/>
    <col min="14362" max="14362" width="10.140625" style="3" customWidth="1"/>
    <col min="14363" max="14365" width="9.140625" style="3"/>
    <col min="14366" max="14366" width="10.28515625" style="3" customWidth="1"/>
    <col min="14367" max="14369" width="9.140625" style="3"/>
    <col min="14370" max="14370" width="10.28515625" style="3" customWidth="1"/>
    <col min="14371" max="14372" width="9.140625" style="3"/>
    <col min="14373" max="14386" width="0" style="3" hidden="1" customWidth="1"/>
    <col min="14387" max="14585" width="9.140625" style="3"/>
    <col min="14586" max="14586" width="8.140625" style="3" customWidth="1"/>
    <col min="14587" max="14587" width="28.140625" style="3" customWidth="1"/>
    <col min="14588" max="14588" width="7.5703125" style="3" customWidth="1"/>
    <col min="14589" max="14590" width="0" style="3" hidden="1" customWidth="1"/>
    <col min="14591" max="14592" width="10.140625" style="3" customWidth="1"/>
    <col min="14593" max="14595" width="9.7109375" style="3" customWidth="1"/>
    <col min="14596" max="14597" width="9.140625" style="3"/>
    <col min="14598" max="14598" width="9.7109375" style="3" customWidth="1"/>
    <col min="14599" max="14616" width="0" style="3" hidden="1" customWidth="1"/>
    <col min="14617" max="14617" width="9.140625" style="3"/>
    <col min="14618" max="14618" width="10.140625" style="3" customWidth="1"/>
    <col min="14619" max="14621" width="9.140625" style="3"/>
    <col min="14622" max="14622" width="10.28515625" style="3" customWidth="1"/>
    <col min="14623" max="14625" width="9.140625" style="3"/>
    <col min="14626" max="14626" width="10.28515625" style="3" customWidth="1"/>
    <col min="14627" max="14628" width="9.140625" style="3"/>
    <col min="14629" max="14642" width="0" style="3" hidden="1" customWidth="1"/>
    <col min="14643" max="14841" width="9.140625" style="3"/>
    <col min="14842" max="14842" width="8.140625" style="3" customWidth="1"/>
    <col min="14843" max="14843" width="28.140625" style="3" customWidth="1"/>
    <col min="14844" max="14844" width="7.5703125" style="3" customWidth="1"/>
    <col min="14845" max="14846" width="0" style="3" hidden="1" customWidth="1"/>
    <col min="14847" max="14848" width="10.140625" style="3" customWidth="1"/>
    <col min="14849" max="14851" width="9.7109375" style="3" customWidth="1"/>
    <col min="14852" max="14853" width="9.140625" style="3"/>
    <col min="14854" max="14854" width="9.7109375" style="3" customWidth="1"/>
    <col min="14855" max="14872" width="0" style="3" hidden="1" customWidth="1"/>
    <col min="14873" max="14873" width="9.140625" style="3"/>
    <col min="14874" max="14874" width="10.140625" style="3" customWidth="1"/>
    <col min="14875" max="14877" width="9.140625" style="3"/>
    <col min="14878" max="14878" width="10.28515625" style="3" customWidth="1"/>
    <col min="14879" max="14881" width="9.140625" style="3"/>
    <col min="14882" max="14882" width="10.28515625" style="3" customWidth="1"/>
    <col min="14883" max="14884" width="9.140625" style="3"/>
    <col min="14885" max="14898" width="0" style="3" hidden="1" customWidth="1"/>
    <col min="14899" max="15097" width="9.140625" style="3"/>
    <col min="15098" max="15098" width="8.140625" style="3" customWidth="1"/>
    <col min="15099" max="15099" width="28.140625" style="3" customWidth="1"/>
    <col min="15100" max="15100" width="7.5703125" style="3" customWidth="1"/>
    <col min="15101" max="15102" width="0" style="3" hidden="1" customWidth="1"/>
    <col min="15103" max="15104" width="10.140625" style="3" customWidth="1"/>
    <col min="15105" max="15107" width="9.7109375" style="3" customWidth="1"/>
    <col min="15108" max="15109" width="9.140625" style="3"/>
    <col min="15110" max="15110" width="9.7109375" style="3" customWidth="1"/>
    <col min="15111" max="15128" width="0" style="3" hidden="1" customWidth="1"/>
    <col min="15129" max="15129" width="9.140625" style="3"/>
    <col min="15130" max="15130" width="10.140625" style="3" customWidth="1"/>
    <col min="15131" max="15133" width="9.140625" style="3"/>
    <col min="15134" max="15134" width="10.28515625" style="3" customWidth="1"/>
    <col min="15135" max="15137" width="9.140625" style="3"/>
    <col min="15138" max="15138" width="10.28515625" style="3" customWidth="1"/>
    <col min="15139" max="15140" width="9.140625" style="3"/>
    <col min="15141" max="15154" width="0" style="3" hidden="1" customWidth="1"/>
    <col min="15155" max="15353" width="9.140625" style="3"/>
    <col min="15354" max="15354" width="8.140625" style="3" customWidth="1"/>
    <col min="15355" max="15355" width="28.140625" style="3" customWidth="1"/>
    <col min="15356" max="15356" width="7.5703125" style="3" customWidth="1"/>
    <col min="15357" max="15358" width="0" style="3" hidden="1" customWidth="1"/>
    <col min="15359" max="15360" width="10.140625" style="3" customWidth="1"/>
    <col min="15361" max="15363" width="9.7109375" style="3" customWidth="1"/>
    <col min="15364" max="15365" width="9.140625" style="3"/>
    <col min="15366" max="15366" width="9.7109375" style="3" customWidth="1"/>
    <col min="15367" max="15384" width="0" style="3" hidden="1" customWidth="1"/>
    <col min="15385" max="15385" width="9.140625" style="3"/>
    <col min="15386" max="15386" width="10.140625" style="3" customWidth="1"/>
    <col min="15387" max="15389" width="9.140625" style="3"/>
    <col min="15390" max="15390" width="10.28515625" style="3" customWidth="1"/>
    <col min="15391" max="15393" width="9.140625" style="3"/>
    <col min="15394" max="15394" width="10.28515625" style="3" customWidth="1"/>
    <col min="15395" max="15396" width="9.140625" style="3"/>
    <col min="15397" max="15410" width="0" style="3" hidden="1" customWidth="1"/>
    <col min="15411" max="15609" width="9.140625" style="3"/>
    <col min="15610" max="15610" width="8.140625" style="3" customWidth="1"/>
    <col min="15611" max="15611" width="28.140625" style="3" customWidth="1"/>
    <col min="15612" max="15612" width="7.5703125" style="3" customWidth="1"/>
    <col min="15613" max="15614" width="0" style="3" hidden="1" customWidth="1"/>
    <col min="15615" max="15616" width="10.140625" style="3" customWidth="1"/>
    <col min="15617" max="15619" width="9.7109375" style="3" customWidth="1"/>
    <col min="15620" max="15621" width="9.140625" style="3"/>
    <col min="15622" max="15622" width="9.7109375" style="3" customWidth="1"/>
    <col min="15623" max="15640" width="0" style="3" hidden="1" customWidth="1"/>
    <col min="15641" max="15641" width="9.140625" style="3"/>
    <col min="15642" max="15642" width="10.140625" style="3" customWidth="1"/>
    <col min="15643" max="15645" width="9.140625" style="3"/>
    <col min="15646" max="15646" width="10.28515625" style="3" customWidth="1"/>
    <col min="15647" max="15649" width="9.140625" style="3"/>
    <col min="15650" max="15650" width="10.28515625" style="3" customWidth="1"/>
    <col min="15651" max="15652" width="9.140625" style="3"/>
    <col min="15653" max="15666" width="0" style="3" hidden="1" customWidth="1"/>
    <col min="15667" max="15865" width="9.140625" style="3"/>
    <col min="15866" max="15866" width="8.140625" style="3" customWidth="1"/>
    <col min="15867" max="15867" width="28.140625" style="3" customWidth="1"/>
    <col min="15868" max="15868" width="7.5703125" style="3" customWidth="1"/>
    <col min="15869" max="15870" width="0" style="3" hidden="1" customWidth="1"/>
    <col min="15871" max="15872" width="10.140625" style="3" customWidth="1"/>
    <col min="15873" max="15875" width="9.7109375" style="3" customWidth="1"/>
    <col min="15876" max="15877" width="9.140625" style="3"/>
    <col min="15878" max="15878" width="9.7109375" style="3" customWidth="1"/>
    <col min="15879" max="15896" width="0" style="3" hidden="1" customWidth="1"/>
    <col min="15897" max="15897" width="9.140625" style="3"/>
    <col min="15898" max="15898" width="10.140625" style="3" customWidth="1"/>
    <col min="15899" max="15901" width="9.140625" style="3"/>
    <col min="15902" max="15902" width="10.28515625" style="3" customWidth="1"/>
    <col min="15903" max="15905" width="9.140625" style="3"/>
    <col min="15906" max="15906" width="10.28515625" style="3" customWidth="1"/>
    <col min="15907" max="15908" width="9.140625" style="3"/>
    <col min="15909" max="15922" width="0" style="3" hidden="1" customWidth="1"/>
    <col min="15923" max="16121" width="9.140625" style="3"/>
    <col min="16122" max="16122" width="8.140625" style="3" customWidth="1"/>
    <col min="16123" max="16123" width="28.140625" style="3" customWidth="1"/>
    <col min="16124" max="16124" width="7.5703125" style="3" customWidth="1"/>
    <col min="16125" max="16126" width="0" style="3" hidden="1" customWidth="1"/>
    <col min="16127" max="16128" width="10.140625" style="3" customWidth="1"/>
    <col min="16129" max="16131" width="9.7109375" style="3" customWidth="1"/>
    <col min="16132" max="16133" width="9.140625" style="3"/>
    <col min="16134" max="16134" width="9.7109375" style="3" customWidth="1"/>
    <col min="16135" max="16152" width="0" style="3" hidden="1" customWidth="1"/>
    <col min="16153" max="16153" width="9.140625" style="3"/>
    <col min="16154" max="16154" width="10.140625" style="3" customWidth="1"/>
    <col min="16155" max="16157" width="9.140625" style="3"/>
    <col min="16158" max="16158" width="10.28515625" style="3" customWidth="1"/>
    <col min="16159" max="16161" width="9.140625" style="3"/>
    <col min="16162" max="16162" width="10.28515625" style="3" customWidth="1"/>
    <col min="16163" max="16164" width="9.140625" style="3"/>
    <col min="16165" max="16178" width="0" style="3" hidden="1" customWidth="1"/>
    <col min="16179" max="16384" width="9.140625" style="3"/>
  </cols>
  <sheetData>
    <row r="1" spans="1:51">
      <c r="A1" s="1"/>
      <c r="B1" s="1"/>
      <c r="C1" s="1"/>
      <c r="D1" s="2"/>
      <c r="E1" s="2"/>
      <c r="F1" s="2"/>
      <c r="G1" s="2"/>
      <c r="H1" s="2"/>
      <c r="I1" s="2"/>
      <c r="J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51" ht="38.25">
      <c r="A2" s="3"/>
      <c r="B2" s="4" t="s">
        <v>0</v>
      </c>
      <c r="C2" s="3"/>
      <c r="D2" s="95" t="s">
        <v>1</v>
      </c>
      <c r="E2" s="95"/>
      <c r="F2" s="95"/>
      <c r="G2" s="95"/>
      <c r="H2" s="96"/>
      <c r="I2" s="96"/>
      <c r="J2" s="96"/>
      <c r="K2" s="96"/>
      <c r="L2" s="96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6"/>
      <c r="AF2" s="36"/>
    </row>
    <row r="3" spans="1:51" ht="35.25" customHeight="1">
      <c r="A3" s="3"/>
      <c r="B3" s="5" t="s">
        <v>50</v>
      </c>
      <c r="C3" s="3"/>
      <c r="D3" s="97" t="s">
        <v>49</v>
      </c>
      <c r="E3" s="97"/>
      <c r="F3" s="97"/>
      <c r="G3" s="97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28"/>
      <c r="W3" s="28"/>
      <c r="X3" s="28"/>
      <c r="Y3" s="28"/>
      <c r="Z3" s="28"/>
      <c r="AA3" s="28"/>
      <c r="AB3" s="28"/>
      <c r="AC3" s="28"/>
      <c r="AD3" s="28"/>
      <c r="AE3" s="37"/>
      <c r="AF3" s="37"/>
      <c r="AG3" s="28"/>
    </row>
    <row r="4" spans="1:51" ht="66" customHeight="1" thickBot="1">
      <c r="A4" s="3"/>
      <c r="B4" s="99" t="s">
        <v>58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51" s="7" customFormat="1" ht="80.25" customHeight="1">
      <c r="A5" s="108"/>
      <c r="B5" s="110" t="s">
        <v>2</v>
      </c>
      <c r="C5" s="110" t="s">
        <v>3</v>
      </c>
      <c r="D5" s="100" t="s">
        <v>4</v>
      </c>
      <c r="E5" s="100" t="s">
        <v>5</v>
      </c>
      <c r="F5" s="100" t="s">
        <v>59</v>
      </c>
      <c r="G5" s="100" t="s">
        <v>60</v>
      </c>
      <c r="H5" s="89" t="s">
        <v>61</v>
      </c>
      <c r="I5" s="89" t="s">
        <v>62</v>
      </c>
      <c r="J5" s="89" t="s">
        <v>63</v>
      </c>
      <c r="K5" s="89" t="s">
        <v>64</v>
      </c>
      <c r="L5" s="100" t="s">
        <v>6</v>
      </c>
      <c r="M5" s="83" t="s">
        <v>7</v>
      </c>
      <c r="N5" s="84"/>
      <c r="O5" s="85"/>
      <c r="P5" s="83" t="s">
        <v>8</v>
      </c>
      <c r="Q5" s="84"/>
      <c r="R5" s="85"/>
      <c r="S5" s="83" t="s">
        <v>9</v>
      </c>
      <c r="T5" s="84"/>
      <c r="U5" s="85"/>
      <c r="V5" s="86" t="s">
        <v>10</v>
      </c>
      <c r="W5" s="87"/>
      <c r="X5" s="88"/>
      <c r="Y5" s="86" t="s">
        <v>11</v>
      </c>
      <c r="Z5" s="87"/>
      <c r="AA5" s="88"/>
      <c r="AB5" s="86" t="s">
        <v>12</v>
      </c>
      <c r="AC5" s="87"/>
      <c r="AD5" s="88"/>
      <c r="AE5" s="86" t="s">
        <v>53</v>
      </c>
      <c r="AF5" s="87"/>
      <c r="AG5" s="88"/>
      <c r="AH5" s="81" t="s">
        <v>65</v>
      </c>
      <c r="AI5" s="105" t="s">
        <v>56</v>
      </c>
      <c r="AJ5" s="106"/>
      <c r="AK5" s="107"/>
      <c r="AL5" s="81" t="s">
        <v>66</v>
      </c>
      <c r="AM5" s="105" t="s">
        <v>67</v>
      </c>
      <c r="AN5" s="106"/>
      <c r="AO5" s="107"/>
      <c r="AP5" s="81" t="s">
        <v>68</v>
      </c>
      <c r="AQ5" s="102" t="s">
        <v>69</v>
      </c>
      <c r="AR5" s="103"/>
      <c r="AS5" s="103"/>
      <c r="AT5" s="103"/>
      <c r="AU5" s="103"/>
      <c r="AV5" s="103"/>
      <c r="AW5" s="104"/>
      <c r="AX5" s="81" t="s">
        <v>70</v>
      </c>
      <c r="AY5" s="93" t="s">
        <v>46</v>
      </c>
    </row>
    <row r="6" spans="1:51" ht="79.5" customHeight="1">
      <c r="A6" s="109"/>
      <c r="B6" s="111"/>
      <c r="C6" s="111"/>
      <c r="D6" s="101"/>
      <c r="E6" s="101"/>
      <c r="F6" s="101"/>
      <c r="G6" s="101"/>
      <c r="H6" s="90"/>
      <c r="I6" s="90"/>
      <c r="J6" s="90"/>
      <c r="K6" s="90"/>
      <c r="L6" s="101"/>
      <c r="M6" s="8" t="s">
        <v>19</v>
      </c>
      <c r="N6" s="8" t="s">
        <v>20</v>
      </c>
      <c r="O6" s="8" t="s">
        <v>21</v>
      </c>
      <c r="P6" s="8" t="s">
        <v>19</v>
      </c>
      <c r="Q6" s="8" t="s">
        <v>20</v>
      </c>
      <c r="R6" s="8" t="s">
        <v>21</v>
      </c>
      <c r="S6" s="8" t="s">
        <v>19</v>
      </c>
      <c r="T6" s="8" t="s">
        <v>20</v>
      </c>
      <c r="U6" s="8" t="s">
        <v>21</v>
      </c>
      <c r="V6" s="8" t="s">
        <v>19</v>
      </c>
      <c r="W6" s="8" t="s">
        <v>20</v>
      </c>
      <c r="X6" s="8" t="s">
        <v>21</v>
      </c>
      <c r="Y6" s="8" t="s">
        <v>19</v>
      </c>
      <c r="Z6" s="8" t="s">
        <v>20</v>
      </c>
      <c r="AA6" s="8" t="s">
        <v>21</v>
      </c>
      <c r="AB6" s="8" t="s">
        <v>19</v>
      </c>
      <c r="AC6" s="8" t="s">
        <v>20</v>
      </c>
      <c r="AD6" s="8" t="s">
        <v>21</v>
      </c>
      <c r="AE6" s="8" t="s">
        <v>15</v>
      </c>
      <c r="AF6" s="8" t="s">
        <v>52</v>
      </c>
      <c r="AG6" s="8" t="s">
        <v>21</v>
      </c>
      <c r="AH6" s="82"/>
      <c r="AI6" s="8" t="s">
        <v>15</v>
      </c>
      <c r="AJ6" s="8" t="s">
        <v>52</v>
      </c>
      <c r="AK6" s="8" t="s">
        <v>21</v>
      </c>
      <c r="AL6" s="82"/>
      <c r="AM6" s="8" t="s">
        <v>15</v>
      </c>
      <c r="AN6" s="8" t="s">
        <v>52</v>
      </c>
      <c r="AO6" s="8" t="s">
        <v>21</v>
      </c>
      <c r="AP6" s="82"/>
      <c r="AQ6" s="32" t="s">
        <v>21</v>
      </c>
      <c r="AR6" s="33" t="s">
        <v>13</v>
      </c>
      <c r="AS6" s="33" t="s">
        <v>14</v>
      </c>
      <c r="AT6" s="33" t="s">
        <v>15</v>
      </c>
      <c r="AU6" s="33" t="s">
        <v>16</v>
      </c>
      <c r="AV6" s="33" t="s">
        <v>17</v>
      </c>
      <c r="AW6" s="33" t="s">
        <v>18</v>
      </c>
      <c r="AX6" s="82"/>
      <c r="AY6" s="94"/>
    </row>
    <row r="7" spans="1:51">
      <c r="A7" s="9" t="s">
        <v>22</v>
      </c>
      <c r="B7" s="4" t="s">
        <v>23</v>
      </c>
      <c r="C7" s="4"/>
      <c r="D7" s="10"/>
      <c r="E7" s="4"/>
      <c r="F7" s="10"/>
      <c r="G7" s="4"/>
      <c r="H7" s="10"/>
      <c r="I7" s="4"/>
      <c r="J7" s="4"/>
      <c r="K7" s="4"/>
      <c r="L7" s="10"/>
      <c r="M7" s="4"/>
      <c r="N7" s="10"/>
      <c r="O7" s="4"/>
      <c r="P7" s="10"/>
      <c r="Q7" s="4"/>
      <c r="R7" s="10"/>
      <c r="S7" s="4"/>
      <c r="T7" s="10"/>
      <c r="U7" s="4"/>
      <c r="V7" s="10"/>
      <c r="W7" s="4"/>
      <c r="X7" s="10"/>
      <c r="Y7" s="4"/>
      <c r="Z7" s="10"/>
      <c r="AA7" s="4"/>
      <c r="AB7" s="10"/>
      <c r="AC7" s="4"/>
      <c r="AD7" s="10"/>
      <c r="AE7" s="10"/>
      <c r="AF7" s="10"/>
      <c r="AG7" s="4"/>
      <c r="AH7" s="10"/>
      <c r="AI7" s="10"/>
      <c r="AJ7" s="10"/>
      <c r="AK7" s="4"/>
      <c r="AL7" s="10"/>
      <c r="AM7" s="10"/>
      <c r="AN7" s="10"/>
      <c r="AO7" s="4"/>
      <c r="AP7" s="10"/>
      <c r="AQ7" s="4"/>
      <c r="AR7" s="10"/>
      <c r="AS7" s="4"/>
      <c r="AT7" s="10"/>
      <c r="AU7" s="4"/>
      <c r="AV7" s="10"/>
      <c r="AW7" s="4"/>
      <c r="AX7" s="10"/>
      <c r="AY7" s="11"/>
    </row>
    <row r="8" spans="1:51" ht="15" customHeight="1">
      <c r="A8" s="9"/>
      <c r="B8" s="12" t="s">
        <v>24</v>
      </c>
      <c r="C8" s="12" t="s">
        <v>25</v>
      </c>
      <c r="D8" s="10">
        <v>1</v>
      </c>
      <c r="E8" s="10">
        <v>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</row>
    <row r="9" spans="1:51" ht="25.5">
      <c r="A9" s="9"/>
      <c r="B9" s="13" t="s">
        <v>26</v>
      </c>
      <c r="C9" s="12" t="s">
        <v>27</v>
      </c>
      <c r="D9" s="10"/>
      <c r="E9" s="10"/>
      <c r="F9" s="10"/>
      <c r="G9" s="10"/>
      <c r="H9" s="10"/>
      <c r="I9" s="10"/>
      <c r="J9" s="10">
        <v>1250</v>
      </c>
      <c r="K9" s="10">
        <v>1250</v>
      </c>
      <c r="L9" s="10"/>
      <c r="M9" s="10">
        <v>60</v>
      </c>
      <c r="N9" s="10">
        <v>60</v>
      </c>
      <c r="O9" s="10">
        <v>60</v>
      </c>
      <c r="P9" s="10">
        <v>60</v>
      </c>
      <c r="Q9" s="10">
        <v>60</v>
      </c>
      <c r="R9" s="10">
        <v>60</v>
      </c>
      <c r="S9" s="10">
        <v>60</v>
      </c>
      <c r="T9" s="10">
        <v>60</v>
      </c>
      <c r="U9" s="10">
        <v>60</v>
      </c>
      <c r="V9" s="10">
        <v>60</v>
      </c>
      <c r="W9" s="10">
        <v>60</v>
      </c>
      <c r="X9" s="10">
        <v>60</v>
      </c>
      <c r="Y9" s="10">
        <v>60</v>
      </c>
      <c r="Z9" s="10">
        <v>60</v>
      </c>
      <c r="AA9" s="10">
        <v>60</v>
      </c>
      <c r="AB9" s="10">
        <v>60</v>
      </c>
      <c r="AC9" s="10">
        <v>60</v>
      </c>
      <c r="AD9" s="10">
        <v>60</v>
      </c>
      <c r="AE9" s="10">
        <v>1200</v>
      </c>
      <c r="AF9" s="10">
        <v>1200</v>
      </c>
      <c r="AG9" s="10">
        <v>1200</v>
      </c>
      <c r="AH9" s="10"/>
      <c r="AI9" s="10">
        <v>1275</v>
      </c>
      <c r="AJ9" s="10">
        <v>1275</v>
      </c>
      <c r="AK9" s="10">
        <v>1275</v>
      </c>
      <c r="AL9" s="10"/>
      <c r="AM9" s="10">
        <v>1325</v>
      </c>
      <c r="AN9" s="10">
        <v>1325</v>
      </c>
      <c r="AO9" s="10">
        <v>1325</v>
      </c>
      <c r="AP9" s="10"/>
      <c r="AQ9" s="10">
        <v>1200</v>
      </c>
      <c r="AR9" s="10">
        <v>1200</v>
      </c>
      <c r="AS9" s="10">
        <v>1200</v>
      </c>
      <c r="AT9" s="10">
        <v>1200</v>
      </c>
      <c r="AU9" s="10">
        <v>1200</v>
      </c>
      <c r="AV9" s="10">
        <v>1200</v>
      </c>
      <c r="AW9" s="10">
        <v>1200</v>
      </c>
      <c r="AX9" s="10"/>
      <c r="AY9" s="10">
        <v>1200</v>
      </c>
    </row>
    <row r="10" spans="1:51">
      <c r="A10" s="9"/>
      <c r="B10" s="13" t="s">
        <v>71</v>
      </c>
      <c r="C10" s="12"/>
      <c r="D10" s="10"/>
      <c r="E10" s="10"/>
      <c r="F10" s="10"/>
      <c r="G10" s="10"/>
      <c r="H10" s="10"/>
      <c r="I10" s="10"/>
      <c r="J10" s="10">
        <v>50</v>
      </c>
      <c r="K10" s="10">
        <v>50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>
        <v>50</v>
      </c>
      <c r="AF10" s="10">
        <v>50</v>
      </c>
      <c r="AG10" s="10">
        <v>50</v>
      </c>
      <c r="AH10" s="10"/>
      <c r="AI10" s="10">
        <v>75</v>
      </c>
      <c r="AJ10" s="10">
        <v>75</v>
      </c>
      <c r="AK10" s="10">
        <v>75</v>
      </c>
      <c r="AL10" s="10"/>
      <c r="AM10" s="10">
        <v>75</v>
      </c>
      <c r="AN10" s="10">
        <v>75</v>
      </c>
      <c r="AO10" s="10">
        <v>75</v>
      </c>
      <c r="AP10" s="10"/>
      <c r="AQ10" s="10">
        <v>50</v>
      </c>
      <c r="AR10" s="10">
        <v>50</v>
      </c>
      <c r="AS10" s="10">
        <v>50</v>
      </c>
      <c r="AT10" s="10">
        <v>50</v>
      </c>
      <c r="AU10" s="10">
        <v>50</v>
      </c>
      <c r="AV10" s="10">
        <v>50</v>
      </c>
      <c r="AW10" s="10">
        <v>50</v>
      </c>
      <c r="AX10" s="10"/>
      <c r="AY10" s="10">
        <v>50</v>
      </c>
    </row>
    <row r="11" spans="1:51" ht="24.75" customHeight="1">
      <c r="A11" s="9"/>
      <c r="B11" s="14" t="s">
        <v>28</v>
      </c>
      <c r="C11" s="15" t="s">
        <v>25</v>
      </c>
      <c r="D11" s="10" t="e">
        <f>D12+#REF!+#REF!+#REF!</f>
        <v>#REF!</v>
      </c>
      <c r="E11" s="10" t="e">
        <f>E12+#REF!+#REF!+#REF!</f>
        <v>#REF!</v>
      </c>
      <c r="F11" s="21"/>
      <c r="G11" s="21"/>
      <c r="H11" s="21"/>
      <c r="I11" s="38"/>
      <c r="J11" s="10">
        <v>184.94976</v>
      </c>
      <c r="K11" s="10">
        <v>184.94976</v>
      </c>
      <c r="L11" s="10"/>
      <c r="M11" s="10">
        <v>13</v>
      </c>
      <c r="N11" s="10">
        <v>13</v>
      </c>
      <c r="O11" s="10">
        <v>13</v>
      </c>
      <c r="P11" s="10">
        <v>13</v>
      </c>
      <c r="Q11" s="10">
        <v>13</v>
      </c>
      <c r="R11" s="10">
        <v>13</v>
      </c>
      <c r="S11" s="10">
        <v>13</v>
      </c>
      <c r="T11" s="10">
        <v>13</v>
      </c>
      <c r="U11" s="10">
        <v>13</v>
      </c>
      <c r="V11" s="10">
        <v>13</v>
      </c>
      <c r="W11" s="10">
        <v>13</v>
      </c>
      <c r="X11" s="10">
        <v>13</v>
      </c>
      <c r="Y11" s="10">
        <v>13</v>
      </c>
      <c r="Z11" s="10">
        <v>13</v>
      </c>
      <c r="AA11" s="10">
        <v>13</v>
      </c>
      <c r="AB11" s="10">
        <v>13</v>
      </c>
      <c r="AC11" s="10">
        <v>13</v>
      </c>
      <c r="AD11" s="10">
        <v>13</v>
      </c>
      <c r="AE11" s="10">
        <v>222.7012</v>
      </c>
      <c r="AF11" s="10">
        <v>222.7012</v>
      </c>
      <c r="AG11" s="10">
        <v>222.7012</v>
      </c>
      <c r="AH11" s="10"/>
      <c r="AI11" s="10">
        <v>231.62099000000001</v>
      </c>
      <c r="AJ11" s="10">
        <v>231.62099000000001</v>
      </c>
      <c r="AK11" s="10">
        <v>231.62099000000001</v>
      </c>
      <c r="AL11" s="10"/>
      <c r="AM11" s="10">
        <v>240.54087000000001</v>
      </c>
      <c r="AN11" s="10">
        <v>240.54087000000001</v>
      </c>
      <c r="AO11" s="10">
        <v>240.54087000000001</v>
      </c>
      <c r="AP11" s="10"/>
      <c r="AQ11" s="10">
        <v>222.7012</v>
      </c>
      <c r="AR11" s="10">
        <v>222.7012</v>
      </c>
      <c r="AS11" s="10">
        <v>222.7012</v>
      </c>
      <c r="AT11" s="10">
        <v>222.7012</v>
      </c>
      <c r="AU11" s="10">
        <v>222.7012</v>
      </c>
      <c r="AV11" s="10">
        <v>222.7012</v>
      </c>
      <c r="AW11" s="10">
        <v>222.7012</v>
      </c>
      <c r="AX11" s="10"/>
      <c r="AY11" s="10">
        <v>222.7012</v>
      </c>
    </row>
    <row r="12" spans="1:51" ht="27.75" customHeight="1">
      <c r="A12" s="9"/>
      <c r="B12" s="16" t="s">
        <v>29</v>
      </c>
      <c r="C12" s="15" t="s">
        <v>25</v>
      </c>
      <c r="D12" s="10"/>
      <c r="E12" s="10"/>
      <c r="F12" s="21"/>
      <c r="G12" s="21"/>
      <c r="H12" s="21"/>
      <c r="I12" s="38"/>
      <c r="J12" s="10"/>
      <c r="K12" s="10"/>
      <c r="L12" s="10"/>
      <c r="M12" s="10">
        <v>13</v>
      </c>
      <c r="N12" s="10">
        <v>13</v>
      </c>
      <c r="O12" s="10">
        <v>13</v>
      </c>
      <c r="P12" s="10">
        <v>13</v>
      </c>
      <c r="Q12" s="10">
        <v>13</v>
      </c>
      <c r="R12" s="10">
        <v>13</v>
      </c>
      <c r="S12" s="10">
        <v>13</v>
      </c>
      <c r="T12" s="10">
        <v>13</v>
      </c>
      <c r="U12" s="10">
        <v>13</v>
      </c>
      <c r="V12" s="10">
        <v>13</v>
      </c>
      <c r="W12" s="10">
        <v>13</v>
      </c>
      <c r="X12" s="10">
        <v>13</v>
      </c>
      <c r="Y12" s="10">
        <v>13</v>
      </c>
      <c r="Z12" s="10">
        <v>13</v>
      </c>
      <c r="AA12" s="10">
        <v>13</v>
      </c>
      <c r="AB12" s="10">
        <v>13</v>
      </c>
      <c r="AC12" s="10">
        <v>13</v>
      </c>
      <c r="AD12" s="10">
        <v>13</v>
      </c>
      <c r="AE12" s="10">
        <v>222.7012</v>
      </c>
      <c r="AF12" s="10">
        <v>222.7012</v>
      </c>
      <c r="AG12" s="10">
        <v>222.7012</v>
      </c>
      <c r="AH12" s="10"/>
      <c r="AI12" s="10">
        <v>231.62099000000001</v>
      </c>
      <c r="AJ12" s="10">
        <v>231.62099000000001</v>
      </c>
      <c r="AK12" s="10">
        <v>231.62099000000001</v>
      </c>
      <c r="AL12" s="10"/>
      <c r="AM12" s="10">
        <v>240.54087000000001</v>
      </c>
      <c r="AN12" s="10">
        <v>240.54087000000001</v>
      </c>
      <c r="AO12" s="10">
        <v>240.54087000000001</v>
      </c>
      <c r="AP12" s="10"/>
      <c r="AQ12" s="10">
        <v>222.7012</v>
      </c>
      <c r="AR12" s="10">
        <v>222.7012</v>
      </c>
      <c r="AS12" s="10">
        <v>222.7012</v>
      </c>
      <c r="AT12" s="10">
        <v>222.7012</v>
      </c>
      <c r="AU12" s="10">
        <v>222.7012</v>
      </c>
      <c r="AV12" s="10">
        <v>222.7012</v>
      </c>
      <c r="AW12" s="10">
        <v>222.7012</v>
      </c>
      <c r="AX12" s="10"/>
      <c r="AY12" s="10">
        <v>222.7012</v>
      </c>
    </row>
    <row r="13" spans="1:51" ht="15.75" customHeight="1">
      <c r="A13" s="9">
        <v>0</v>
      </c>
      <c r="B13" s="18" t="s">
        <v>32</v>
      </c>
      <c r="C13" s="12" t="s">
        <v>33</v>
      </c>
      <c r="D13" s="10" t="e">
        <f>+D14+#REF!</f>
        <v>#REF!</v>
      </c>
      <c r="E13" s="10" t="e">
        <f>+E14+#REF!</f>
        <v>#REF!</v>
      </c>
      <c r="F13" s="10"/>
      <c r="G13" s="10"/>
      <c r="H13" s="10"/>
      <c r="I13" s="10"/>
      <c r="J13" s="10">
        <f t="shared" ref="J13:K15" si="0">J14</f>
        <v>230817.30048000001</v>
      </c>
      <c r="K13" s="10">
        <f t="shared" si="0"/>
        <v>230817.30048000001</v>
      </c>
      <c r="L13" s="10"/>
      <c r="M13" s="10">
        <f t="shared" ref="M13:AD15" si="1">+M14</f>
        <v>5674.65</v>
      </c>
      <c r="N13" s="10">
        <f t="shared" si="1"/>
        <v>5674.65</v>
      </c>
      <c r="O13" s="10">
        <f t="shared" si="1"/>
        <v>11349.3</v>
      </c>
      <c r="P13" s="10">
        <f t="shared" si="1"/>
        <v>5674.65</v>
      </c>
      <c r="Q13" s="10">
        <f t="shared" si="1"/>
        <v>5674.65</v>
      </c>
      <c r="R13" s="10">
        <f t="shared" si="1"/>
        <v>11349.3</v>
      </c>
      <c r="S13" s="10">
        <f t="shared" si="1"/>
        <v>5674.65</v>
      </c>
      <c r="T13" s="10">
        <f t="shared" si="1"/>
        <v>5674.65</v>
      </c>
      <c r="U13" s="10">
        <f t="shared" si="1"/>
        <v>11349.3</v>
      </c>
      <c r="V13" s="10">
        <f t="shared" si="1"/>
        <v>0</v>
      </c>
      <c r="W13" s="10">
        <f t="shared" si="1"/>
        <v>0</v>
      </c>
      <c r="X13" s="10">
        <f t="shared" si="1"/>
        <v>0</v>
      </c>
      <c r="Y13" s="10">
        <f t="shared" si="1"/>
        <v>0</v>
      </c>
      <c r="Z13" s="10">
        <f t="shared" si="1"/>
        <v>0</v>
      </c>
      <c r="AA13" s="10">
        <f t="shared" si="1"/>
        <v>0</v>
      </c>
      <c r="AB13" s="10">
        <f t="shared" si="1"/>
        <v>0</v>
      </c>
      <c r="AC13" s="10">
        <f t="shared" si="1"/>
        <v>0</v>
      </c>
      <c r="AD13" s="10">
        <f t="shared" si="1"/>
        <v>0</v>
      </c>
      <c r="AE13" s="10">
        <f>AG13/2</f>
        <v>138965.54879999999</v>
      </c>
      <c r="AF13" s="10">
        <f>AG13/2</f>
        <v>138965.54879999999</v>
      </c>
      <c r="AG13" s="39">
        <f t="shared" ref="AG13:AG15" si="2">+AG14</f>
        <v>277931.09759999998</v>
      </c>
      <c r="AH13" s="10"/>
      <c r="AI13" s="10">
        <f>AK13/2</f>
        <v>144531.49776</v>
      </c>
      <c r="AJ13" s="10">
        <f>AK13/2</f>
        <v>144531.49776</v>
      </c>
      <c r="AK13" s="10">
        <f t="shared" ref="AK13:AK15" si="3">+AK14</f>
        <v>289062.99552</v>
      </c>
      <c r="AL13" s="10"/>
      <c r="AM13" s="10">
        <f>AO13/2</f>
        <v>150097.50287999999</v>
      </c>
      <c r="AN13" s="10">
        <f>AO13/2</f>
        <v>150097.50287999999</v>
      </c>
      <c r="AO13" s="10">
        <f t="shared" ref="AO13:AQ15" si="4">+AO14</f>
        <v>300195.00575999997</v>
      </c>
      <c r="AP13" s="10"/>
      <c r="AQ13" s="10">
        <f t="shared" si="4"/>
        <v>277931.09759999998</v>
      </c>
      <c r="AR13" s="10">
        <f>AQ13/4</f>
        <v>69482.774399999995</v>
      </c>
      <c r="AS13" s="10">
        <f t="shared" ref="AS13:AS19" si="5">AR13</f>
        <v>69482.774399999995</v>
      </c>
      <c r="AT13" s="10">
        <f>AQ13/2</f>
        <v>138965.54879999999</v>
      </c>
      <c r="AU13" s="10">
        <f t="shared" ref="AU13:AU19" si="6">AR13</f>
        <v>69482.774399999995</v>
      </c>
      <c r="AV13" s="10">
        <f t="shared" ref="AV13:AV20" si="7">AT13+AU13</f>
        <v>208448.32319999998</v>
      </c>
      <c r="AW13" s="10">
        <f t="shared" ref="AW13:AW19" si="8">AQ13-AV13</f>
        <v>69482.774399999995</v>
      </c>
      <c r="AX13" s="10"/>
      <c r="AY13" s="39">
        <f t="shared" ref="AY13:AY15" si="9">+AY14</f>
        <v>277931.09759999998</v>
      </c>
    </row>
    <row r="14" spans="1:51" ht="17.25" customHeight="1">
      <c r="A14" s="9">
        <v>0</v>
      </c>
      <c r="B14" s="18" t="s">
        <v>34</v>
      </c>
      <c r="C14" s="12" t="s">
        <v>33</v>
      </c>
      <c r="D14" s="10" t="e">
        <f>+D15+#REF!+#REF!+#REF!+#REF!+#REF!+#REF!+#REF!</f>
        <v>#REF!</v>
      </c>
      <c r="E14" s="10" t="e">
        <f>+E15+#REF!+#REF!+#REF!+#REF!+#REF!+#REF!+#REF!</f>
        <v>#REF!</v>
      </c>
      <c r="F14" s="10"/>
      <c r="G14" s="10"/>
      <c r="H14" s="10"/>
      <c r="I14" s="10"/>
      <c r="J14" s="10">
        <f t="shared" si="0"/>
        <v>230817.30048000001</v>
      </c>
      <c r="K14" s="10">
        <f t="shared" si="0"/>
        <v>230817.30048000001</v>
      </c>
      <c r="L14" s="10"/>
      <c r="M14" s="10">
        <f t="shared" si="1"/>
        <v>5674.65</v>
      </c>
      <c r="N14" s="10">
        <f t="shared" si="1"/>
        <v>5674.65</v>
      </c>
      <c r="O14" s="10">
        <f t="shared" si="1"/>
        <v>11349.3</v>
      </c>
      <c r="P14" s="10">
        <f t="shared" si="1"/>
        <v>5674.65</v>
      </c>
      <c r="Q14" s="10">
        <f t="shared" si="1"/>
        <v>5674.65</v>
      </c>
      <c r="R14" s="10">
        <f t="shared" si="1"/>
        <v>11349.3</v>
      </c>
      <c r="S14" s="10">
        <f t="shared" si="1"/>
        <v>5674.65</v>
      </c>
      <c r="T14" s="10">
        <f t="shared" si="1"/>
        <v>5674.65</v>
      </c>
      <c r="U14" s="10">
        <f t="shared" si="1"/>
        <v>11349.3</v>
      </c>
      <c r="V14" s="10">
        <f t="shared" si="1"/>
        <v>0</v>
      </c>
      <c r="W14" s="10">
        <f t="shared" si="1"/>
        <v>0</v>
      </c>
      <c r="X14" s="10">
        <f t="shared" si="1"/>
        <v>0</v>
      </c>
      <c r="Y14" s="10">
        <f t="shared" si="1"/>
        <v>0</v>
      </c>
      <c r="Z14" s="10">
        <f t="shared" si="1"/>
        <v>0</v>
      </c>
      <c r="AA14" s="10">
        <f t="shared" si="1"/>
        <v>0</v>
      </c>
      <c r="AB14" s="10">
        <f t="shared" si="1"/>
        <v>0</v>
      </c>
      <c r="AC14" s="10">
        <f t="shared" si="1"/>
        <v>0</v>
      </c>
      <c r="AD14" s="10">
        <f t="shared" si="1"/>
        <v>0</v>
      </c>
      <c r="AE14" s="10">
        <f t="shared" ref="AE14:AE16" si="10">AG14/2</f>
        <v>138965.54879999999</v>
      </c>
      <c r="AF14" s="10">
        <f t="shared" ref="AF14:AF16" si="11">AG14/2</f>
        <v>138965.54879999999</v>
      </c>
      <c r="AG14" s="39">
        <f t="shared" si="2"/>
        <v>277931.09759999998</v>
      </c>
      <c r="AH14" s="10"/>
      <c r="AI14" s="10">
        <f t="shared" ref="AI14:AI16" si="12">AK14/2</f>
        <v>144531.49776</v>
      </c>
      <c r="AJ14" s="10">
        <f t="shared" ref="AJ14:AJ16" si="13">AK14/2</f>
        <v>144531.49776</v>
      </c>
      <c r="AK14" s="10">
        <f t="shared" si="3"/>
        <v>289062.99552</v>
      </c>
      <c r="AL14" s="10"/>
      <c r="AM14" s="10">
        <f t="shared" ref="AM14:AM16" si="14">AO14/2</f>
        <v>150097.50287999999</v>
      </c>
      <c r="AN14" s="10">
        <f t="shared" ref="AN14:AN16" si="15">AO14/2</f>
        <v>150097.50287999999</v>
      </c>
      <c r="AO14" s="10">
        <f t="shared" si="4"/>
        <v>300195.00575999997</v>
      </c>
      <c r="AP14" s="10"/>
      <c r="AQ14" s="10">
        <f t="shared" si="4"/>
        <v>277931.09759999998</v>
      </c>
      <c r="AR14" s="10">
        <f t="shared" ref="AR14:AR20" si="16">AQ14/4</f>
        <v>69482.774399999995</v>
      </c>
      <c r="AS14" s="10">
        <f t="shared" si="5"/>
        <v>69482.774399999995</v>
      </c>
      <c r="AT14" s="10">
        <f t="shared" ref="AT14:AT20" si="17">AQ14/2</f>
        <v>138965.54879999999</v>
      </c>
      <c r="AU14" s="10">
        <f t="shared" si="6"/>
        <v>69482.774399999995</v>
      </c>
      <c r="AV14" s="10">
        <f t="shared" si="7"/>
        <v>208448.32319999998</v>
      </c>
      <c r="AW14" s="10">
        <f t="shared" si="8"/>
        <v>69482.774399999995</v>
      </c>
      <c r="AX14" s="10"/>
      <c r="AY14" s="39">
        <f t="shared" si="9"/>
        <v>277931.09759999998</v>
      </c>
    </row>
    <row r="15" spans="1:51" ht="19.5" customHeight="1">
      <c r="A15" s="9">
        <v>0</v>
      </c>
      <c r="B15" s="18" t="s">
        <v>35</v>
      </c>
      <c r="C15" s="12" t="s">
        <v>33</v>
      </c>
      <c r="D15" s="10" t="e">
        <f>+D16+#REF!+#REF!</f>
        <v>#REF!</v>
      </c>
      <c r="E15" s="10" t="e">
        <f>+E16+#REF!+#REF!</f>
        <v>#REF!</v>
      </c>
      <c r="F15" s="10"/>
      <c r="G15" s="10"/>
      <c r="H15" s="10"/>
      <c r="I15" s="10"/>
      <c r="J15" s="10">
        <f t="shared" si="0"/>
        <v>230817.30048000001</v>
      </c>
      <c r="K15" s="10">
        <f t="shared" si="0"/>
        <v>230817.30048000001</v>
      </c>
      <c r="L15" s="10"/>
      <c r="M15" s="10">
        <f t="shared" si="1"/>
        <v>5674.65</v>
      </c>
      <c r="N15" s="10">
        <f t="shared" si="1"/>
        <v>5674.65</v>
      </c>
      <c r="O15" s="10">
        <f t="shared" si="1"/>
        <v>11349.3</v>
      </c>
      <c r="P15" s="10">
        <f t="shared" si="1"/>
        <v>5674.65</v>
      </c>
      <c r="Q15" s="10">
        <f t="shared" si="1"/>
        <v>5674.65</v>
      </c>
      <c r="R15" s="10">
        <f t="shared" si="1"/>
        <v>11349.3</v>
      </c>
      <c r="S15" s="10">
        <f t="shared" si="1"/>
        <v>5674.65</v>
      </c>
      <c r="T15" s="10">
        <f t="shared" si="1"/>
        <v>5674.65</v>
      </c>
      <c r="U15" s="10">
        <f t="shared" si="1"/>
        <v>11349.3</v>
      </c>
      <c r="V15" s="10">
        <f t="shared" si="1"/>
        <v>0</v>
      </c>
      <c r="W15" s="10">
        <f t="shared" si="1"/>
        <v>0</v>
      </c>
      <c r="X15" s="10">
        <f t="shared" si="1"/>
        <v>0</v>
      </c>
      <c r="Y15" s="10">
        <f t="shared" si="1"/>
        <v>0</v>
      </c>
      <c r="Z15" s="10">
        <f t="shared" si="1"/>
        <v>0</v>
      </c>
      <c r="AA15" s="10">
        <f t="shared" si="1"/>
        <v>0</v>
      </c>
      <c r="AB15" s="10">
        <f t="shared" si="1"/>
        <v>0</v>
      </c>
      <c r="AC15" s="10">
        <f t="shared" si="1"/>
        <v>0</v>
      </c>
      <c r="AD15" s="10">
        <f t="shared" si="1"/>
        <v>0</v>
      </c>
      <c r="AE15" s="10">
        <f t="shared" si="10"/>
        <v>138965.54879999999</v>
      </c>
      <c r="AF15" s="10">
        <f t="shared" si="11"/>
        <v>138965.54879999999</v>
      </c>
      <c r="AG15" s="39">
        <f t="shared" si="2"/>
        <v>277931.09759999998</v>
      </c>
      <c r="AH15" s="10"/>
      <c r="AI15" s="10">
        <f t="shared" si="12"/>
        <v>144531.49776</v>
      </c>
      <c r="AJ15" s="10">
        <f t="shared" si="13"/>
        <v>144531.49776</v>
      </c>
      <c r="AK15" s="10">
        <f t="shared" si="3"/>
        <v>289062.99552</v>
      </c>
      <c r="AL15" s="10"/>
      <c r="AM15" s="10">
        <f t="shared" si="14"/>
        <v>150097.50287999999</v>
      </c>
      <c r="AN15" s="10">
        <f t="shared" si="15"/>
        <v>150097.50287999999</v>
      </c>
      <c r="AO15" s="10">
        <f t="shared" si="4"/>
        <v>300195.00575999997</v>
      </c>
      <c r="AP15" s="10"/>
      <c r="AQ15" s="10">
        <f t="shared" si="4"/>
        <v>277931.09759999998</v>
      </c>
      <c r="AR15" s="10">
        <f t="shared" si="16"/>
        <v>69482.774399999995</v>
      </c>
      <c r="AS15" s="10">
        <f t="shared" si="5"/>
        <v>69482.774399999995</v>
      </c>
      <c r="AT15" s="10">
        <f t="shared" si="17"/>
        <v>138965.54879999999</v>
      </c>
      <c r="AU15" s="10">
        <f t="shared" si="6"/>
        <v>69482.774399999995</v>
      </c>
      <c r="AV15" s="10">
        <f t="shared" si="7"/>
        <v>208448.32319999998</v>
      </c>
      <c r="AW15" s="10">
        <f t="shared" si="8"/>
        <v>69482.774399999995</v>
      </c>
      <c r="AX15" s="10"/>
      <c r="AY15" s="39">
        <f t="shared" si="9"/>
        <v>277931.09759999998</v>
      </c>
    </row>
    <row r="16" spans="1:51" ht="29.25" customHeight="1">
      <c r="A16" s="9">
        <v>0</v>
      </c>
      <c r="B16" s="18" t="s">
        <v>36</v>
      </c>
      <c r="C16" s="12" t="s">
        <v>33</v>
      </c>
      <c r="D16" s="10" t="e">
        <f>+D18+#REF!+#REF!+#REF!+#REF!</f>
        <v>#REF!</v>
      </c>
      <c r="E16" s="10" t="e">
        <f>+E18+#REF!+#REF!+#REF!+#REF!</f>
        <v>#REF!</v>
      </c>
      <c r="F16" s="10"/>
      <c r="G16" s="10"/>
      <c r="H16" s="10"/>
      <c r="I16" s="10"/>
      <c r="J16" s="10">
        <f>J11*12*104</f>
        <v>230817.30048000001</v>
      </c>
      <c r="K16" s="10">
        <f>K11*12*104</f>
        <v>230817.30048000001</v>
      </c>
      <c r="L16" s="10"/>
      <c r="M16" s="10">
        <f t="shared" ref="M16:AD16" si="18">+M18</f>
        <v>5674.65</v>
      </c>
      <c r="N16" s="10">
        <f t="shared" si="18"/>
        <v>5674.65</v>
      </c>
      <c r="O16" s="10">
        <f t="shared" si="18"/>
        <v>11349.3</v>
      </c>
      <c r="P16" s="10">
        <f t="shared" si="18"/>
        <v>5674.65</v>
      </c>
      <c r="Q16" s="10">
        <f t="shared" si="18"/>
        <v>5674.65</v>
      </c>
      <c r="R16" s="10">
        <f t="shared" si="18"/>
        <v>11349.3</v>
      </c>
      <c r="S16" s="10">
        <f t="shared" si="18"/>
        <v>5674.65</v>
      </c>
      <c r="T16" s="10">
        <f t="shared" si="18"/>
        <v>5674.65</v>
      </c>
      <c r="U16" s="10">
        <f t="shared" si="18"/>
        <v>11349.3</v>
      </c>
      <c r="V16" s="10">
        <f t="shared" si="18"/>
        <v>0</v>
      </c>
      <c r="W16" s="10">
        <f t="shared" si="18"/>
        <v>0</v>
      </c>
      <c r="X16" s="10">
        <f t="shared" si="18"/>
        <v>0</v>
      </c>
      <c r="Y16" s="10">
        <f t="shared" si="18"/>
        <v>0</v>
      </c>
      <c r="Z16" s="10">
        <f t="shared" si="18"/>
        <v>0</v>
      </c>
      <c r="AA16" s="10">
        <f t="shared" si="18"/>
        <v>0</v>
      </c>
      <c r="AB16" s="10">
        <f t="shared" si="18"/>
        <v>0</v>
      </c>
      <c r="AC16" s="10">
        <f t="shared" si="18"/>
        <v>0</v>
      </c>
      <c r="AD16" s="10">
        <f t="shared" si="18"/>
        <v>0</v>
      </c>
      <c r="AE16" s="10">
        <f t="shared" si="10"/>
        <v>138965.54879999999</v>
      </c>
      <c r="AF16" s="10">
        <f t="shared" si="11"/>
        <v>138965.54879999999</v>
      </c>
      <c r="AG16" s="39">
        <f t="shared" ref="AG16" si="19">+AG18</f>
        <v>277931.09759999998</v>
      </c>
      <c r="AH16" s="10"/>
      <c r="AI16" s="10">
        <f t="shared" si="12"/>
        <v>144531.49776</v>
      </c>
      <c r="AJ16" s="10">
        <f t="shared" si="13"/>
        <v>144531.49776</v>
      </c>
      <c r="AK16" s="10">
        <f t="shared" ref="AK16" si="20">+AK18</f>
        <v>289062.99552</v>
      </c>
      <c r="AL16" s="10"/>
      <c r="AM16" s="10">
        <f t="shared" si="14"/>
        <v>150097.50287999999</v>
      </c>
      <c r="AN16" s="10">
        <f t="shared" si="15"/>
        <v>150097.50287999999</v>
      </c>
      <c r="AO16" s="10">
        <f t="shared" ref="AO16:AQ16" si="21">+AO18</f>
        <v>300195.00575999997</v>
      </c>
      <c r="AP16" s="10"/>
      <c r="AQ16" s="10">
        <f t="shared" si="21"/>
        <v>277931.09759999998</v>
      </c>
      <c r="AR16" s="10">
        <f t="shared" si="16"/>
        <v>69482.774399999995</v>
      </c>
      <c r="AS16" s="10">
        <f t="shared" si="5"/>
        <v>69482.774399999995</v>
      </c>
      <c r="AT16" s="10">
        <f t="shared" si="17"/>
        <v>138965.54879999999</v>
      </c>
      <c r="AU16" s="10">
        <f t="shared" si="6"/>
        <v>69482.774399999995</v>
      </c>
      <c r="AV16" s="10">
        <f t="shared" si="7"/>
        <v>208448.32319999998</v>
      </c>
      <c r="AW16" s="10">
        <f t="shared" si="8"/>
        <v>69482.774399999995</v>
      </c>
      <c r="AX16" s="10"/>
      <c r="AY16" s="39">
        <f t="shared" ref="AY16" si="22">+AY18</f>
        <v>277931.09759999998</v>
      </c>
    </row>
    <row r="17" spans="1:53" ht="34.5" customHeight="1">
      <c r="A17" s="9"/>
      <c r="B17" s="19" t="s">
        <v>37</v>
      </c>
      <c r="C17" s="12" t="s">
        <v>45</v>
      </c>
      <c r="D17" s="10" t="e">
        <f>D16*1000/12/D11</f>
        <v>#REF!</v>
      </c>
      <c r="E17" s="10" t="e">
        <f>E16*1000/12/E11</f>
        <v>#REF!</v>
      </c>
      <c r="F17" s="10"/>
      <c r="G17" s="10"/>
      <c r="H17" s="10"/>
      <c r="I17" s="10"/>
      <c r="J17" s="10">
        <v>104000</v>
      </c>
      <c r="K17" s="10">
        <v>104000</v>
      </c>
      <c r="L17" s="10"/>
      <c r="M17" s="10">
        <f t="shared" ref="M17:AD17" si="23">M16*1000/12/M11</f>
        <v>36375.961538461539</v>
      </c>
      <c r="N17" s="10">
        <f t="shared" si="23"/>
        <v>36375.961538461539</v>
      </c>
      <c r="O17" s="10">
        <f t="shared" si="23"/>
        <v>72751.923076923078</v>
      </c>
      <c r="P17" s="10">
        <f t="shared" si="23"/>
        <v>36375.961538461539</v>
      </c>
      <c r="Q17" s="10">
        <f t="shared" si="23"/>
        <v>36375.961538461539</v>
      </c>
      <c r="R17" s="10">
        <f t="shared" si="23"/>
        <v>72751.923076923078</v>
      </c>
      <c r="S17" s="10">
        <f t="shared" si="23"/>
        <v>36375.961538461539</v>
      </c>
      <c r="T17" s="10">
        <f t="shared" si="23"/>
        <v>36375.961538461539</v>
      </c>
      <c r="U17" s="10">
        <f t="shared" si="23"/>
        <v>72751.923076923078</v>
      </c>
      <c r="V17" s="10">
        <f t="shared" si="23"/>
        <v>0</v>
      </c>
      <c r="W17" s="10">
        <f t="shared" si="23"/>
        <v>0</v>
      </c>
      <c r="X17" s="10">
        <f t="shared" si="23"/>
        <v>0</v>
      </c>
      <c r="Y17" s="10">
        <f t="shared" si="23"/>
        <v>0</v>
      </c>
      <c r="Z17" s="10">
        <f t="shared" si="23"/>
        <v>0</v>
      </c>
      <c r="AA17" s="10">
        <f t="shared" si="23"/>
        <v>0</v>
      </c>
      <c r="AB17" s="10">
        <f t="shared" si="23"/>
        <v>0</v>
      </c>
      <c r="AC17" s="10">
        <f t="shared" si="23"/>
        <v>0</v>
      </c>
      <c r="AD17" s="10">
        <f t="shared" si="23"/>
        <v>0</v>
      </c>
      <c r="AE17" s="10">
        <v>104000</v>
      </c>
      <c r="AF17" s="10">
        <v>104000</v>
      </c>
      <c r="AG17" s="39">
        <v>104000</v>
      </c>
      <c r="AH17" s="21"/>
      <c r="AI17" s="10">
        <v>104000</v>
      </c>
      <c r="AJ17" s="10">
        <v>104000</v>
      </c>
      <c r="AK17" s="10">
        <v>104000</v>
      </c>
      <c r="AL17" s="31"/>
      <c r="AM17" s="10">
        <v>104000</v>
      </c>
      <c r="AN17" s="10">
        <v>104000</v>
      </c>
      <c r="AO17" s="10">
        <v>104000</v>
      </c>
      <c r="AP17" s="10"/>
      <c r="AQ17" s="10">
        <v>104000</v>
      </c>
      <c r="AR17" s="10">
        <v>104000</v>
      </c>
      <c r="AS17" s="10">
        <v>104000</v>
      </c>
      <c r="AT17" s="10">
        <v>104000</v>
      </c>
      <c r="AU17" s="10">
        <v>104000</v>
      </c>
      <c r="AV17" s="10">
        <v>104000</v>
      </c>
      <c r="AW17" s="10">
        <v>104000</v>
      </c>
      <c r="AX17" s="10"/>
      <c r="AY17" s="39">
        <v>104000</v>
      </c>
      <c r="AZ17" s="10"/>
      <c r="BA17" s="10"/>
    </row>
    <row r="18" spans="1:53" ht="45.75" customHeight="1">
      <c r="A18" s="9">
        <v>4111</v>
      </c>
      <c r="B18" s="18" t="s">
        <v>38</v>
      </c>
      <c r="C18" s="12" t="s">
        <v>33</v>
      </c>
      <c r="D18" s="10" t="e">
        <f>#REF!+#REF!+D19+#REF!</f>
        <v>#REF!</v>
      </c>
      <c r="E18" s="10" t="e">
        <f>#REF!+#REF!+E19+#REF!</f>
        <v>#REF!</v>
      </c>
      <c r="F18" s="20"/>
      <c r="G18" s="10"/>
      <c r="H18" s="20"/>
      <c r="I18" s="10"/>
      <c r="J18" s="10"/>
      <c r="K18" s="10"/>
      <c r="L18" s="10"/>
      <c r="M18" s="10">
        <f t="shared" ref="M18:AD19" si="24">M19</f>
        <v>5674.65</v>
      </c>
      <c r="N18" s="10">
        <f t="shared" si="24"/>
        <v>5674.65</v>
      </c>
      <c r="O18" s="10">
        <f t="shared" si="24"/>
        <v>11349.3</v>
      </c>
      <c r="P18" s="10">
        <f t="shared" si="24"/>
        <v>5674.65</v>
      </c>
      <c r="Q18" s="10">
        <f t="shared" si="24"/>
        <v>5674.65</v>
      </c>
      <c r="R18" s="10">
        <f t="shared" si="24"/>
        <v>11349.3</v>
      </c>
      <c r="S18" s="10">
        <f t="shared" si="24"/>
        <v>5674.65</v>
      </c>
      <c r="T18" s="10">
        <f t="shared" si="24"/>
        <v>5674.65</v>
      </c>
      <c r="U18" s="10">
        <f t="shared" si="24"/>
        <v>11349.3</v>
      </c>
      <c r="V18" s="10">
        <f t="shared" si="24"/>
        <v>0</v>
      </c>
      <c r="W18" s="10">
        <f t="shared" si="24"/>
        <v>0</v>
      </c>
      <c r="X18" s="10">
        <f t="shared" si="24"/>
        <v>0</v>
      </c>
      <c r="Y18" s="10">
        <f t="shared" si="24"/>
        <v>0</v>
      </c>
      <c r="Z18" s="10">
        <f t="shared" si="24"/>
        <v>0</v>
      </c>
      <c r="AA18" s="10">
        <f t="shared" si="24"/>
        <v>0</v>
      </c>
      <c r="AB18" s="10">
        <f t="shared" si="24"/>
        <v>0</v>
      </c>
      <c r="AC18" s="10">
        <f t="shared" si="24"/>
        <v>0</v>
      </c>
      <c r="AD18" s="10">
        <f t="shared" si="24"/>
        <v>0</v>
      </c>
      <c r="AE18" s="10">
        <f>AG18/2</f>
        <v>138965.54879999999</v>
      </c>
      <c r="AF18" s="10">
        <f>AG18/2</f>
        <v>138965.54879999999</v>
      </c>
      <c r="AG18" s="39">
        <f t="shared" ref="AG18:AG19" si="25">AG19</f>
        <v>277931.09759999998</v>
      </c>
      <c r="AH18" s="21"/>
      <c r="AI18" s="10">
        <f>AK18/2</f>
        <v>144531.49776</v>
      </c>
      <c r="AJ18" s="10">
        <f>AK18/2</f>
        <v>144531.49776</v>
      </c>
      <c r="AK18" s="10">
        <f t="shared" ref="AK18:AK19" si="26">AK19</f>
        <v>289062.99552</v>
      </c>
      <c r="AL18" s="21"/>
      <c r="AM18" s="10">
        <f>AO18/2</f>
        <v>150097.50287999999</v>
      </c>
      <c r="AN18" s="10">
        <f>AO18/2</f>
        <v>150097.50287999999</v>
      </c>
      <c r="AO18" s="10">
        <f t="shared" ref="AO18:AQ19" si="27">AO19</f>
        <v>300195.00575999997</v>
      </c>
      <c r="AP18" s="10"/>
      <c r="AQ18" s="10">
        <f t="shared" si="27"/>
        <v>277931.09759999998</v>
      </c>
      <c r="AR18" s="10">
        <f t="shared" si="16"/>
        <v>69482.774399999995</v>
      </c>
      <c r="AS18" s="10">
        <f t="shared" si="5"/>
        <v>69482.774399999995</v>
      </c>
      <c r="AT18" s="10">
        <f t="shared" si="17"/>
        <v>138965.54879999999</v>
      </c>
      <c r="AU18" s="10">
        <f t="shared" si="6"/>
        <v>69482.774399999995</v>
      </c>
      <c r="AV18" s="10">
        <f t="shared" si="7"/>
        <v>208448.32319999998</v>
      </c>
      <c r="AW18" s="10">
        <f t="shared" si="8"/>
        <v>69482.774399999995</v>
      </c>
      <c r="AX18" s="10"/>
      <c r="AY18" s="39">
        <f t="shared" ref="AY18:AY19" si="28">AY19</f>
        <v>277931.09759999998</v>
      </c>
    </row>
    <row r="19" spans="1:53" ht="18" customHeight="1">
      <c r="A19" s="9"/>
      <c r="B19" s="17" t="s">
        <v>30</v>
      </c>
      <c r="C19" s="12" t="s">
        <v>33</v>
      </c>
      <c r="D19" s="10" t="e">
        <f>D20+#REF!</f>
        <v>#REF!</v>
      </c>
      <c r="E19" s="10" t="e">
        <f>E20+#REF!</f>
        <v>#REF!</v>
      </c>
      <c r="F19" s="20"/>
      <c r="G19" s="10"/>
      <c r="H19" s="20"/>
      <c r="I19" s="10"/>
      <c r="J19" s="10"/>
      <c r="K19" s="10"/>
      <c r="L19" s="10"/>
      <c r="M19" s="10">
        <f t="shared" si="24"/>
        <v>5674.65</v>
      </c>
      <c r="N19" s="10">
        <f t="shared" si="24"/>
        <v>5674.65</v>
      </c>
      <c r="O19" s="10">
        <f t="shared" si="24"/>
        <v>11349.3</v>
      </c>
      <c r="P19" s="10">
        <f t="shared" si="24"/>
        <v>5674.65</v>
      </c>
      <c r="Q19" s="10">
        <f t="shared" si="24"/>
        <v>5674.65</v>
      </c>
      <c r="R19" s="10">
        <f t="shared" si="24"/>
        <v>11349.3</v>
      </c>
      <c r="S19" s="10">
        <f t="shared" si="24"/>
        <v>5674.65</v>
      </c>
      <c r="T19" s="10">
        <f t="shared" si="24"/>
        <v>5674.65</v>
      </c>
      <c r="U19" s="10">
        <f t="shared" si="24"/>
        <v>11349.3</v>
      </c>
      <c r="V19" s="10">
        <f t="shared" si="24"/>
        <v>0</v>
      </c>
      <c r="W19" s="10">
        <f t="shared" si="24"/>
        <v>0</v>
      </c>
      <c r="X19" s="10">
        <f t="shared" si="24"/>
        <v>0</v>
      </c>
      <c r="Y19" s="10">
        <f t="shared" si="24"/>
        <v>0</v>
      </c>
      <c r="Z19" s="10">
        <f t="shared" si="24"/>
        <v>0</v>
      </c>
      <c r="AA19" s="10">
        <f t="shared" si="24"/>
        <v>0</v>
      </c>
      <c r="AB19" s="10">
        <f t="shared" si="24"/>
        <v>0</v>
      </c>
      <c r="AC19" s="10">
        <f t="shared" si="24"/>
        <v>0</v>
      </c>
      <c r="AD19" s="10">
        <f t="shared" si="24"/>
        <v>0</v>
      </c>
      <c r="AE19" s="10">
        <f t="shared" ref="AE19:AE20" si="29">AG19/2</f>
        <v>138965.54879999999</v>
      </c>
      <c r="AF19" s="10">
        <f t="shared" ref="AF19:AF20" si="30">AG19/2</f>
        <v>138965.54879999999</v>
      </c>
      <c r="AG19" s="39">
        <f t="shared" si="25"/>
        <v>277931.09759999998</v>
      </c>
      <c r="AH19" s="10"/>
      <c r="AI19" s="10">
        <f t="shared" ref="AI19:AI20" si="31">AK19/2</f>
        <v>144531.49776</v>
      </c>
      <c r="AJ19" s="10">
        <f t="shared" ref="AJ19:AJ20" si="32">AK19/2</f>
        <v>144531.49776</v>
      </c>
      <c r="AK19" s="10">
        <f t="shared" si="26"/>
        <v>289062.99552</v>
      </c>
      <c r="AL19" s="10"/>
      <c r="AM19" s="10">
        <f t="shared" ref="AM19:AM20" si="33">AO19/2</f>
        <v>150097.50287999999</v>
      </c>
      <c r="AN19" s="10">
        <f t="shared" ref="AN19:AN20" si="34">AO19/2</f>
        <v>150097.50287999999</v>
      </c>
      <c r="AO19" s="10">
        <f t="shared" si="27"/>
        <v>300195.00575999997</v>
      </c>
      <c r="AP19" s="10"/>
      <c r="AQ19" s="10">
        <f t="shared" si="27"/>
        <v>277931.09759999998</v>
      </c>
      <c r="AR19" s="10">
        <f t="shared" si="16"/>
        <v>69482.774399999995</v>
      </c>
      <c r="AS19" s="10">
        <f t="shared" si="5"/>
        <v>69482.774399999995</v>
      </c>
      <c r="AT19" s="10">
        <f t="shared" si="17"/>
        <v>138965.54879999999</v>
      </c>
      <c r="AU19" s="10">
        <f t="shared" si="6"/>
        <v>69482.774399999995</v>
      </c>
      <c r="AV19" s="10">
        <f t="shared" si="7"/>
        <v>208448.32319999998</v>
      </c>
      <c r="AW19" s="10">
        <f t="shared" si="8"/>
        <v>69482.774399999995</v>
      </c>
      <c r="AX19" s="10"/>
      <c r="AY19" s="39">
        <f t="shared" si="28"/>
        <v>277931.09759999998</v>
      </c>
    </row>
    <row r="20" spans="1:53" ht="42" customHeight="1">
      <c r="A20" s="9"/>
      <c r="B20" s="12" t="s">
        <v>31</v>
      </c>
      <c r="C20" s="12" t="s">
        <v>33</v>
      </c>
      <c r="D20" s="10"/>
      <c r="E20" s="10"/>
      <c r="F20" s="20"/>
      <c r="G20" s="20"/>
      <c r="H20" s="20"/>
      <c r="I20" s="20"/>
      <c r="J20" s="10">
        <f>J11*104*12</f>
        <v>230817.30048000001</v>
      </c>
      <c r="K20" s="10">
        <f>K11*104*12</f>
        <v>230817.30048000001</v>
      </c>
      <c r="L20" s="10"/>
      <c r="M20" s="10">
        <f>O20/2</f>
        <v>5674.65</v>
      </c>
      <c r="N20" s="10">
        <f>O20/2</f>
        <v>5674.65</v>
      </c>
      <c r="O20" s="20">
        <v>11349.3</v>
      </c>
      <c r="P20" s="10">
        <f>R20/2</f>
        <v>5674.65</v>
      </c>
      <c r="Q20" s="10">
        <f>R20/2</f>
        <v>5674.65</v>
      </c>
      <c r="R20" s="20">
        <v>11349.3</v>
      </c>
      <c r="S20" s="10">
        <f>U20/2</f>
        <v>5674.65</v>
      </c>
      <c r="T20" s="10">
        <f>U20/2</f>
        <v>5674.65</v>
      </c>
      <c r="U20" s="20">
        <v>11349.3</v>
      </c>
      <c r="V20" s="10"/>
      <c r="W20" s="10"/>
      <c r="X20" s="10">
        <f>V20+W20</f>
        <v>0</v>
      </c>
      <c r="Y20" s="10"/>
      <c r="Z20" s="10"/>
      <c r="AA20" s="10">
        <f>Y20+Z20</f>
        <v>0</v>
      </c>
      <c r="AB20" s="10"/>
      <c r="AC20" s="10"/>
      <c r="AD20" s="10">
        <f>AB20+AC20</f>
        <v>0</v>
      </c>
      <c r="AE20" s="10">
        <f t="shared" si="29"/>
        <v>138965.54879999999</v>
      </c>
      <c r="AF20" s="10">
        <f t="shared" si="30"/>
        <v>138965.54879999999</v>
      </c>
      <c r="AG20" s="39">
        <f>AG12*104*12</f>
        <v>277931.09759999998</v>
      </c>
      <c r="AH20" s="10"/>
      <c r="AI20" s="10">
        <f t="shared" si="31"/>
        <v>144531.49776</v>
      </c>
      <c r="AJ20" s="10">
        <f t="shared" si="32"/>
        <v>144531.49776</v>
      </c>
      <c r="AK20" s="10">
        <f>AK12*AK17/1000*12</f>
        <v>289062.99552</v>
      </c>
      <c r="AL20" s="10"/>
      <c r="AM20" s="10">
        <f t="shared" si="33"/>
        <v>150097.50287999999</v>
      </c>
      <c r="AN20" s="10">
        <f t="shared" si="34"/>
        <v>150097.50287999999</v>
      </c>
      <c r="AO20" s="10">
        <f>AO12*AO17/1000*12</f>
        <v>300195.00575999997</v>
      </c>
      <c r="AP20" s="10"/>
      <c r="AQ20" s="10">
        <f>AQ12*AQ17/1000*12</f>
        <v>277931.09759999998</v>
      </c>
      <c r="AR20" s="10">
        <f t="shared" si="16"/>
        <v>69482.774399999995</v>
      </c>
      <c r="AS20" s="10">
        <f>AR20</f>
        <v>69482.774399999995</v>
      </c>
      <c r="AT20" s="10">
        <f t="shared" si="17"/>
        <v>138965.54879999999</v>
      </c>
      <c r="AU20" s="10">
        <f>AR20</f>
        <v>69482.774399999995</v>
      </c>
      <c r="AV20" s="10">
        <f t="shared" si="7"/>
        <v>208448.32319999998</v>
      </c>
      <c r="AW20" s="10">
        <f>AR20</f>
        <v>69482.774399999995</v>
      </c>
      <c r="AX20" s="10"/>
      <c r="AY20" s="39">
        <f>AY12*104*12</f>
        <v>277931.09759999998</v>
      </c>
    </row>
    <row r="21" spans="1:53" ht="42" customHeight="1">
      <c r="A21" s="12">
        <v>4200</v>
      </c>
      <c r="B21" s="12" t="s">
        <v>47</v>
      </c>
      <c r="C21" s="12" t="s">
        <v>33</v>
      </c>
      <c r="D21" s="10"/>
      <c r="E21" s="10"/>
      <c r="F21" s="20"/>
      <c r="G21" s="20"/>
      <c r="H21" s="20"/>
      <c r="I21" s="20"/>
      <c r="J21" s="10"/>
      <c r="K21" s="10"/>
      <c r="L21" s="10"/>
      <c r="M21" s="10"/>
      <c r="N21" s="10"/>
      <c r="O21" s="20"/>
      <c r="P21" s="10"/>
      <c r="Q21" s="10"/>
      <c r="R21" s="20"/>
      <c r="S21" s="10"/>
      <c r="T21" s="10"/>
      <c r="U21" s="2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</row>
    <row r="22" spans="1:53" ht="19.5" customHeight="1">
      <c r="A22" s="3"/>
      <c r="B22" s="22" t="s">
        <v>39</v>
      </c>
      <c r="C22" s="23"/>
      <c r="D22" s="24"/>
      <c r="E22" s="24"/>
      <c r="F22" s="24"/>
      <c r="G22" s="24"/>
      <c r="H22" s="24"/>
      <c r="I22" s="24"/>
      <c r="J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</row>
    <row r="23" spans="1:53" ht="87" customHeight="1">
      <c r="A23" s="3"/>
      <c r="B23" s="91" t="s">
        <v>40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35"/>
      <c r="AF23" s="35"/>
      <c r="AJ23" s="40"/>
      <c r="AN23" s="72"/>
    </row>
    <row r="24" spans="1:53" ht="91.5" customHeight="1">
      <c r="A24" s="3"/>
      <c r="B24" s="76" t="s">
        <v>41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4"/>
      <c r="AF24" s="34"/>
    </row>
    <row r="25" spans="1:53" ht="99.75" customHeight="1">
      <c r="A25" s="3"/>
      <c r="B25" s="76" t="s">
        <v>42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4"/>
      <c r="AF25" s="34"/>
    </row>
    <row r="26" spans="1:53" ht="75" customHeight="1">
      <c r="A26" s="3"/>
      <c r="B26" s="78" t="s">
        <v>43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35"/>
      <c r="AF26" s="35"/>
    </row>
    <row r="27" spans="1:53" ht="79.5" customHeight="1">
      <c r="A27" s="3"/>
      <c r="B27" s="79" t="s">
        <v>44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4"/>
      <c r="AF27" s="34"/>
    </row>
    <row r="29" spans="1:53"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</row>
  </sheetData>
  <mergeCells count="36">
    <mergeCell ref="A5:A6"/>
    <mergeCell ref="B5:B6"/>
    <mergeCell ref="C5:C6"/>
    <mergeCell ref="D5:D6"/>
    <mergeCell ref="E5:E6"/>
    <mergeCell ref="AH5:AH6"/>
    <mergeCell ref="AL5:AL6"/>
    <mergeCell ref="AY5:AY6"/>
    <mergeCell ref="D2:L2"/>
    <mergeCell ref="D3:U3"/>
    <mergeCell ref="B4:L4"/>
    <mergeCell ref="F5:F6"/>
    <mergeCell ref="G5:G6"/>
    <mergeCell ref="AX5:AX6"/>
    <mergeCell ref="K5:K6"/>
    <mergeCell ref="L5:L6"/>
    <mergeCell ref="AQ5:AW5"/>
    <mergeCell ref="AE5:AG5"/>
    <mergeCell ref="AI5:AK5"/>
    <mergeCell ref="AM5:AO5"/>
    <mergeCell ref="B25:L25"/>
    <mergeCell ref="B26:L26"/>
    <mergeCell ref="B27:L27"/>
    <mergeCell ref="B29:AK29"/>
    <mergeCell ref="AP5:AP6"/>
    <mergeCell ref="M5:O5"/>
    <mergeCell ref="P5:R5"/>
    <mergeCell ref="S5:U5"/>
    <mergeCell ref="V5:X5"/>
    <mergeCell ref="Y5:AA5"/>
    <mergeCell ref="AB5:AD5"/>
    <mergeCell ref="H5:H6"/>
    <mergeCell ref="I5:I6"/>
    <mergeCell ref="J5:J6"/>
    <mergeCell ref="B23:L23"/>
    <mergeCell ref="B24:L24"/>
  </mergeCells>
  <pageMargins left="0.16" right="0.17" top="0.26" bottom="0.16" header="0.16" footer="0.22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W42"/>
  <sheetViews>
    <sheetView tabSelected="1" topLeftCell="A64" zoomScaleNormal="100" workbookViewId="0">
      <selection activeCell="B21" sqref="B21"/>
    </sheetView>
  </sheetViews>
  <sheetFormatPr defaultColWidth="9.140625" defaultRowHeight="15"/>
  <cols>
    <col min="1" max="1" width="6" style="42" customWidth="1"/>
    <col min="2" max="2" width="33.140625" style="42" customWidth="1"/>
    <col min="3" max="3" width="24.85546875" style="42" customWidth="1"/>
    <col min="4" max="4" width="31.5703125" style="42" customWidth="1"/>
    <col min="5" max="5" width="40.28515625" style="42" customWidth="1"/>
    <col min="6" max="6" width="28.42578125" style="42" customWidth="1"/>
    <col min="7" max="7" width="22.28515625" style="42" customWidth="1"/>
    <col min="8" max="9" width="10.42578125" style="42" customWidth="1"/>
    <col min="10" max="10" width="16.42578125" style="42" customWidth="1"/>
    <col min="11" max="11" width="18.28515625" style="42" bestFit="1" customWidth="1"/>
    <col min="12" max="12" width="13.7109375" style="42" customWidth="1"/>
    <col min="13" max="13" width="15.5703125" style="42" customWidth="1"/>
    <col min="14" max="14" width="9.5703125" style="42" customWidth="1"/>
    <col min="15" max="15" width="8.140625" style="42" customWidth="1"/>
    <col min="16" max="16" width="8" style="42" customWidth="1"/>
    <col min="17" max="20" width="9.140625" style="42"/>
    <col min="21" max="23" width="9.140625" style="42" hidden="1" customWidth="1"/>
    <col min="24" max="16384" width="9.140625" style="42"/>
  </cols>
  <sheetData>
    <row r="1" spans="1:23" ht="15.75">
      <c r="A1" s="41" t="s">
        <v>72</v>
      </c>
      <c r="C1" s="41"/>
      <c r="D1" s="41"/>
      <c r="E1" s="41"/>
      <c r="F1" s="41"/>
      <c r="G1" s="41"/>
      <c r="H1" s="41"/>
      <c r="I1" s="41"/>
      <c r="J1" s="41"/>
      <c r="U1" s="43" t="s">
        <v>73</v>
      </c>
      <c r="V1" s="43" t="s">
        <v>74</v>
      </c>
      <c r="W1" s="43" t="s">
        <v>75</v>
      </c>
    </row>
    <row r="2" spans="1:23">
      <c r="A2" s="44"/>
      <c r="C2" s="44"/>
      <c r="D2" s="44"/>
      <c r="E2" s="44"/>
      <c r="F2" s="44"/>
      <c r="G2" s="44"/>
      <c r="H2" s="44"/>
      <c r="I2" s="44"/>
      <c r="J2" s="44"/>
      <c r="U2" s="43" t="s">
        <v>76</v>
      </c>
      <c r="V2" s="43" t="s">
        <v>77</v>
      </c>
      <c r="W2" s="43"/>
    </row>
    <row r="3" spans="1:23" ht="15.75" customHeight="1">
      <c r="A3" s="45" t="s">
        <v>78</v>
      </c>
      <c r="C3" s="46"/>
      <c r="D3" s="46"/>
      <c r="E3" s="46"/>
      <c r="F3" s="46"/>
      <c r="G3" s="44"/>
      <c r="H3" s="44"/>
      <c r="I3" s="44"/>
      <c r="J3" s="44"/>
      <c r="U3" s="43" t="s">
        <v>79</v>
      </c>
      <c r="V3" s="43" t="s">
        <v>80</v>
      </c>
      <c r="W3" s="43"/>
    </row>
    <row r="4" spans="1:23" ht="15.75" customHeight="1">
      <c r="B4" s="47"/>
      <c r="C4" s="47"/>
      <c r="D4" s="47"/>
      <c r="E4" s="47"/>
      <c r="F4" s="47"/>
      <c r="G4" s="48"/>
      <c r="H4" s="48"/>
      <c r="I4" s="48"/>
      <c r="J4" s="48"/>
      <c r="U4" s="43" t="s">
        <v>81</v>
      </c>
      <c r="V4" s="43"/>
    </row>
    <row r="5" spans="1:23" ht="18.75" customHeight="1">
      <c r="B5" s="49" t="s">
        <v>82</v>
      </c>
      <c r="C5" s="50">
        <f>'[2]2024-2026 mjcc'!G32</f>
        <v>1032</v>
      </c>
      <c r="E5" s="49" t="s">
        <v>83</v>
      </c>
      <c r="F5" s="51" t="s">
        <v>84</v>
      </c>
      <c r="H5" s="48"/>
      <c r="I5" s="48"/>
      <c r="J5" s="48"/>
    </row>
    <row r="6" spans="1:23" ht="108">
      <c r="B6" s="49" t="s">
        <v>85</v>
      </c>
      <c r="C6" s="52" t="str">
        <f>'[2]2024-2026 mjcc'!I32</f>
        <v>Տարեց և (կամ) հաշմանդամություն ունեցող անձանց խնամքի ծառայությունների տրամադրում  (Խնամքի ծառայություններ 18 տարեկանից բարձր տարիքի անձանց )</v>
      </c>
      <c r="E6" s="49" t="s">
        <v>86</v>
      </c>
      <c r="F6" s="51" t="s">
        <v>87</v>
      </c>
      <c r="H6" s="48"/>
      <c r="I6" s="48"/>
      <c r="J6" s="48"/>
    </row>
    <row r="7" spans="1:23" ht="18" customHeight="1">
      <c r="B7" s="49" t="s">
        <v>88</v>
      </c>
      <c r="C7" s="50" t="str">
        <f>'[2]2024-2026 mjcc'!H34</f>
        <v xml:space="preserve"> 11002</v>
      </c>
      <c r="H7" s="48"/>
      <c r="I7" s="48"/>
      <c r="J7" s="48"/>
    </row>
    <row r="8" spans="1:23" ht="67.5">
      <c r="B8" s="49" t="s">
        <v>89</v>
      </c>
      <c r="C8" s="52" t="str">
        <f>'[2]2024-2026 mjcc'!I34</f>
        <v xml:space="preserve"> Տարեց և (կամ) հաշմանդամություն ունեցող անձանց տնային պայմաններում խնամքի ծառայություններ </v>
      </c>
      <c r="H8" s="48"/>
      <c r="I8" s="48"/>
      <c r="J8" s="48"/>
    </row>
    <row r="9" spans="1:23" ht="17.25">
      <c r="B9" s="44"/>
      <c r="C9" s="44"/>
      <c r="D9" s="44"/>
      <c r="E9" s="44"/>
      <c r="F9" s="48"/>
      <c r="G9" s="48"/>
      <c r="H9" s="48"/>
      <c r="I9" s="48"/>
      <c r="J9" s="48"/>
    </row>
    <row r="10" spans="1:23" ht="15.75" customHeight="1">
      <c r="A10" s="45" t="s">
        <v>90</v>
      </c>
      <c r="C10" s="48"/>
      <c r="D10" s="48"/>
      <c r="E10" s="48"/>
      <c r="F10" s="48"/>
      <c r="G10" s="48"/>
      <c r="H10" s="48"/>
      <c r="I10" s="48"/>
      <c r="J10" s="48"/>
    </row>
    <row r="11" spans="1:23" ht="17.25">
      <c r="B11" s="48"/>
      <c r="C11" s="48"/>
      <c r="D11" s="48"/>
      <c r="E11" s="48"/>
      <c r="F11" s="48"/>
      <c r="G11" s="48"/>
      <c r="H11" s="48"/>
      <c r="I11" s="48"/>
      <c r="J11" s="48"/>
    </row>
    <row r="12" spans="1:23" ht="55.5">
      <c r="B12" s="53" t="s">
        <v>91</v>
      </c>
      <c r="C12" s="54" t="s">
        <v>92</v>
      </c>
      <c r="D12" s="125" t="s">
        <v>93</v>
      </c>
      <c r="E12" s="125"/>
      <c r="F12" s="54" t="s">
        <v>94</v>
      </c>
      <c r="G12" s="48"/>
      <c r="H12" s="48"/>
      <c r="I12" s="48"/>
      <c r="J12" s="48"/>
    </row>
    <row r="13" spans="1:23" ht="324">
      <c r="B13" s="55" t="s">
        <v>76</v>
      </c>
      <c r="C13" s="56" t="s">
        <v>95</v>
      </c>
      <c r="D13" s="126" t="s">
        <v>96</v>
      </c>
      <c r="E13" s="126"/>
      <c r="F13" s="56" t="s">
        <v>97</v>
      </c>
      <c r="G13" s="48"/>
      <c r="H13" s="48"/>
      <c r="I13" s="48"/>
      <c r="J13" s="47"/>
    </row>
    <row r="14" spans="1:23" ht="17.25">
      <c r="B14" s="57"/>
      <c r="C14" s="57"/>
      <c r="D14" s="57"/>
      <c r="E14" s="57"/>
      <c r="F14" s="48"/>
      <c r="G14" s="48"/>
      <c r="H14" s="48"/>
      <c r="I14" s="48"/>
      <c r="J14" s="47"/>
    </row>
    <row r="15" spans="1:23" ht="17.25">
      <c r="A15" s="45" t="s">
        <v>98</v>
      </c>
      <c r="C15" s="48"/>
      <c r="D15" s="48"/>
      <c r="E15" s="48"/>
      <c r="F15" s="48"/>
      <c r="G15" s="48"/>
      <c r="H15" s="48"/>
      <c r="I15" s="48"/>
      <c r="J15" s="47"/>
    </row>
    <row r="16" spans="1:23" ht="17.25">
      <c r="B16" s="57"/>
      <c r="C16" s="48"/>
      <c r="D16" s="48"/>
      <c r="E16" s="48"/>
      <c r="F16" s="48"/>
      <c r="G16" s="48"/>
      <c r="H16" s="48"/>
      <c r="I16" s="48"/>
      <c r="J16" s="47"/>
    </row>
    <row r="17" spans="1:19" ht="15" customHeight="1">
      <c r="B17" s="125" t="s">
        <v>99</v>
      </c>
      <c r="C17" s="125" t="s">
        <v>100</v>
      </c>
      <c r="D17" s="125" t="s">
        <v>101</v>
      </c>
      <c r="E17" s="125" t="s">
        <v>102</v>
      </c>
      <c r="F17" s="112" t="s">
        <v>103</v>
      </c>
      <c r="G17" s="112"/>
      <c r="H17" s="112"/>
      <c r="I17" s="112"/>
      <c r="J17" s="112"/>
      <c r="K17" s="112" t="s">
        <v>104</v>
      </c>
      <c r="L17" s="112"/>
      <c r="M17" s="112"/>
      <c r="N17" s="112"/>
      <c r="O17" s="112"/>
      <c r="P17" s="112"/>
      <c r="Q17" s="112"/>
      <c r="R17" s="112"/>
      <c r="S17" s="112"/>
    </row>
    <row r="18" spans="1:19">
      <c r="B18" s="125"/>
      <c r="C18" s="125"/>
      <c r="D18" s="125"/>
      <c r="E18" s="125"/>
      <c r="F18" s="58" t="s">
        <v>105</v>
      </c>
      <c r="G18" s="58" t="s">
        <v>106</v>
      </c>
      <c r="H18" s="58" t="s">
        <v>54</v>
      </c>
      <c r="I18" s="58" t="s">
        <v>57</v>
      </c>
      <c r="J18" s="58" t="s">
        <v>107</v>
      </c>
      <c r="K18" s="112"/>
      <c r="L18" s="112"/>
      <c r="M18" s="112"/>
      <c r="N18" s="112"/>
      <c r="O18" s="112"/>
      <c r="P18" s="112"/>
      <c r="Q18" s="112"/>
      <c r="R18" s="112"/>
      <c r="S18" s="112"/>
    </row>
    <row r="19" spans="1:19" ht="107.25" customHeight="1">
      <c r="B19" s="59" t="s">
        <v>108</v>
      </c>
      <c r="C19" s="59" t="s">
        <v>108</v>
      </c>
      <c r="D19" s="59" t="s">
        <v>109</v>
      </c>
      <c r="E19" s="59" t="s">
        <v>110</v>
      </c>
      <c r="F19" s="59">
        <v>1656</v>
      </c>
      <c r="G19" s="59">
        <v>1250</v>
      </c>
      <c r="H19" s="59">
        <v>1200</v>
      </c>
      <c r="I19" s="59">
        <v>1275</v>
      </c>
      <c r="J19" s="59">
        <v>1325</v>
      </c>
      <c r="K19" s="113" t="s">
        <v>111</v>
      </c>
      <c r="L19" s="114"/>
      <c r="M19" s="114"/>
      <c r="N19" s="114"/>
      <c r="O19" s="114"/>
      <c r="P19" s="114"/>
      <c r="Q19" s="114"/>
      <c r="R19" s="114"/>
      <c r="S19" s="115"/>
    </row>
    <row r="20" spans="1:19" ht="190.5" customHeight="1">
      <c r="B20" s="59" t="s">
        <v>133</v>
      </c>
      <c r="C20" s="59" t="s">
        <v>112</v>
      </c>
      <c r="D20" s="59"/>
      <c r="E20" s="59" t="s">
        <v>110</v>
      </c>
      <c r="F20" s="59">
        <v>187769.57</v>
      </c>
      <c r="G20" s="59">
        <v>230817.3</v>
      </c>
      <c r="H20" s="59">
        <v>277930.59999999998</v>
      </c>
      <c r="I20" s="59">
        <v>289062.5</v>
      </c>
      <c r="J20" s="59">
        <v>300194.59999999998</v>
      </c>
      <c r="K20" s="116"/>
      <c r="L20" s="117"/>
      <c r="M20" s="117"/>
      <c r="N20" s="117"/>
      <c r="O20" s="117"/>
      <c r="P20" s="117"/>
      <c r="Q20" s="117"/>
      <c r="R20" s="117"/>
      <c r="S20" s="118"/>
    </row>
    <row r="21" spans="1:19" ht="17.25">
      <c r="B21" s="48"/>
      <c r="C21" s="48"/>
      <c r="D21" s="48"/>
      <c r="E21" s="48"/>
      <c r="F21" s="48"/>
      <c r="G21" s="48"/>
      <c r="H21" s="48"/>
      <c r="I21" s="48"/>
      <c r="J21" s="48"/>
    </row>
    <row r="22" spans="1:19" ht="15.75">
      <c r="A22" s="60" t="s">
        <v>113</v>
      </c>
      <c r="C22" s="61"/>
      <c r="D22" s="61"/>
      <c r="E22" s="61"/>
      <c r="F22" s="61"/>
      <c r="G22" s="61"/>
      <c r="H22" s="61"/>
      <c r="I22" s="61"/>
      <c r="J22" s="61"/>
    </row>
    <row r="23" spans="1:19">
      <c r="A23" s="62"/>
      <c r="C23" s="63"/>
      <c r="D23" s="63"/>
      <c r="E23" s="63"/>
      <c r="F23" s="63"/>
      <c r="G23" s="63"/>
      <c r="H23" s="63"/>
      <c r="I23" s="63"/>
      <c r="J23" s="63"/>
    </row>
    <row r="24" spans="1:19">
      <c r="A24" s="64" t="s">
        <v>114</v>
      </c>
      <c r="C24" s="65"/>
      <c r="D24" s="65"/>
      <c r="E24" s="61"/>
      <c r="F24" s="61"/>
      <c r="G24" s="61"/>
      <c r="H24" s="61"/>
      <c r="I24" s="61"/>
      <c r="J24" s="61"/>
    </row>
    <row r="25" spans="1:19">
      <c r="B25" s="65"/>
      <c r="C25" s="65"/>
      <c r="D25" s="65"/>
      <c r="E25" s="61"/>
      <c r="F25" s="61"/>
      <c r="G25" s="61"/>
      <c r="H25" s="61"/>
      <c r="I25" s="61"/>
      <c r="J25" s="61"/>
    </row>
    <row r="26" spans="1:19">
      <c r="B26" s="65"/>
      <c r="C26" s="65"/>
      <c r="D26" s="65"/>
      <c r="E26" s="61"/>
      <c r="F26" s="61"/>
      <c r="G26" s="61"/>
      <c r="H26" s="61"/>
      <c r="I26" s="61"/>
      <c r="J26" s="61"/>
    </row>
    <row r="27" spans="1:19">
      <c r="B27" s="65"/>
      <c r="C27" s="65"/>
      <c r="D27" s="65"/>
      <c r="E27" s="61"/>
      <c r="F27" s="61"/>
      <c r="G27" s="61"/>
      <c r="H27" s="61"/>
      <c r="I27" s="61"/>
      <c r="J27" s="61"/>
    </row>
    <row r="28" spans="1:19">
      <c r="B28" s="65"/>
      <c r="C28" s="65"/>
      <c r="D28" s="65"/>
      <c r="E28" s="61"/>
      <c r="F28" s="61"/>
      <c r="G28" s="61"/>
      <c r="H28" s="61"/>
      <c r="I28" s="61"/>
      <c r="J28" s="61"/>
    </row>
    <row r="29" spans="1:19">
      <c r="A29" s="64" t="s">
        <v>115</v>
      </c>
      <c r="E29" s="61"/>
      <c r="F29" s="61"/>
      <c r="G29" s="61"/>
      <c r="H29" s="61"/>
      <c r="I29" s="61"/>
      <c r="J29" s="61"/>
    </row>
    <row r="30" spans="1:19" ht="62.25" customHeight="1">
      <c r="B30" s="119"/>
      <c r="C30" s="120"/>
      <c r="D30" s="120"/>
      <c r="E30" s="121"/>
      <c r="F30" s="61"/>
      <c r="G30" s="61"/>
      <c r="H30" s="61"/>
      <c r="I30" s="61"/>
      <c r="J30" s="61"/>
    </row>
    <row r="31" spans="1:19" ht="17.25">
      <c r="B31" s="48"/>
      <c r="C31" s="48"/>
      <c r="D31" s="48"/>
      <c r="E31" s="61"/>
      <c r="F31" s="61"/>
      <c r="G31" s="61"/>
      <c r="H31" s="61"/>
      <c r="I31" s="61"/>
      <c r="J31" s="61"/>
    </row>
    <row r="32" spans="1:19">
      <c r="A32" s="45" t="s">
        <v>116</v>
      </c>
    </row>
    <row r="34" spans="2:19" ht="43.5" customHeight="1">
      <c r="B34" s="122" t="s">
        <v>117</v>
      </c>
      <c r="C34" s="66" t="s">
        <v>118</v>
      </c>
      <c r="D34" s="66" t="s">
        <v>119</v>
      </c>
      <c r="E34" s="123" t="s">
        <v>120</v>
      </c>
      <c r="F34" s="123"/>
      <c r="G34" s="123"/>
      <c r="H34" s="123" t="s">
        <v>121</v>
      </c>
      <c r="I34" s="123"/>
      <c r="J34" s="123"/>
      <c r="K34" s="123" t="s">
        <v>122</v>
      </c>
      <c r="L34" s="123"/>
      <c r="M34" s="123"/>
      <c r="N34" s="123" t="s">
        <v>123</v>
      </c>
      <c r="O34" s="123"/>
      <c r="P34" s="123"/>
      <c r="Q34" s="124" t="s">
        <v>124</v>
      </c>
      <c r="R34" s="124"/>
      <c r="S34" s="124"/>
    </row>
    <row r="35" spans="2:19" ht="30" customHeight="1">
      <c r="B35" s="122"/>
      <c r="C35" s="66" t="s">
        <v>125</v>
      </c>
      <c r="D35" s="66" t="s">
        <v>51</v>
      </c>
      <c r="E35" s="67" t="s">
        <v>54</v>
      </c>
      <c r="F35" s="67" t="s">
        <v>57</v>
      </c>
      <c r="G35" s="67" t="s">
        <v>107</v>
      </c>
      <c r="H35" s="67" t="s">
        <v>54</v>
      </c>
      <c r="I35" s="67" t="s">
        <v>57</v>
      </c>
      <c r="J35" s="67" t="s">
        <v>107</v>
      </c>
      <c r="K35" s="67" t="s">
        <v>55</v>
      </c>
      <c r="L35" s="67" t="s">
        <v>126</v>
      </c>
      <c r="M35" s="67" t="s">
        <v>127</v>
      </c>
      <c r="N35" s="67" t="s">
        <v>55</v>
      </c>
      <c r="O35" s="67" t="s">
        <v>126</v>
      </c>
      <c r="P35" s="67" t="s">
        <v>127</v>
      </c>
      <c r="Q35" s="68" t="s">
        <v>54</v>
      </c>
      <c r="R35" s="68" t="s">
        <v>57</v>
      </c>
      <c r="S35" s="68" t="s">
        <v>107</v>
      </c>
    </row>
    <row r="36" spans="2:19" ht="81">
      <c r="B36" s="69" t="s">
        <v>128</v>
      </c>
      <c r="C36" s="69">
        <v>187769.57</v>
      </c>
      <c r="D36" s="69">
        <v>230817.3</v>
      </c>
      <c r="E36" s="69">
        <v>90161.02999999997</v>
      </c>
      <c r="F36" s="69">
        <v>101292.93</v>
      </c>
      <c r="G36" s="69">
        <v>112425.02999999997</v>
      </c>
      <c r="H36" s="70"/>
      <c r="I36" s="70"/>
      <c r="J36" s="70"/>
      <c r="K36" s="73">
        <f>C36+E36+H36</f>
        <v>277930.59999999998</v>
      </c>
      <c r="L36" s="73">
        <f>C36+F36+I36</f>
        <v>289062.5</v>
      </c>
      <c r="M36" s="73">
        <f>C36+G36+J36</f>
        <v>300194.59999999998</v>
      </c>
      <c r="N36" s="70"/>
      <c r="O36" s="70"/>
      <c r="P36" s="70"/>
      <c r="Q36" s="74">
        <f>K36+N36</f>
        <v>277930.59999999998</v>
      </c>
      <c r="R36" s="74">
        <f>L36+O36</f>
        <v>289062.5</v>
      </c>
      <c r="S36" s="74">
        <f>M36+P36</f>
        <v>300194.59999999998</v>
      </c>
    </row>
    <row r="37" spans="2:19" hidden="1">
      <c r="B37" s="69"/>
      <c r="C37" s="69"/>
      <c r="D37" s="69"/>
      <c r="E37" s="70"/>
      <c r="F37" s="70"/>
      <c r="G37" s="70"/>
      <c r="H37" s="70"/>
      <c r="I37" s="70"/>
      <c r="J37" s="70"/>
      <c r="K37" s="67">
        <f t="shared" ref="K37:M39" si="0">C37+E37+H37</f>
        <v>0</v>
      </c>
      <c r="L37" s="67">
        <f t="shared" si="0"/>
        <v>0</v>
      </c>
      <c r="M37" s="67">
        <f t="shared" si="0"/>
        <v>0</v>
      </c>
      <c r="N37" s="70"/>
      <c r="O37" s="70"/>
      <c r="P37" s="70"/>
      <c r="Q37" s="68">
        <f t="shared" ref="Q37:S39" si="1">K37+N37</f>
        <v>0</v>
      </c>
      <c r="R37" s="68">
        <f t="shared" si="1"/>
        <v>0</v>
      </c>
      <c r="S37" s="68">
        <f t="shared" si="1"/>
        <v>0</v>
      </c>
    </row>
    <row r="38" spans="2:19" hidden="1">
      <c r="B38" s="69"/>
      <c r="C38" s="69"/>
      <c r="D38" s="69"/>
      <c r="E38" s="70"/>
      <c r="F38" s="70"/>
      <c r="G38" s="70"/>
      <c r="H38" s="70"/>
      <c r="I38" s="70"/>
      <c r="J38" s="70"/>
      <c r="K38" s="67">
        <f t="shared" si="0"/>
        <v>0</v>
      </c>
      <c r="L38" s="67">
        <f t="shared" si="0"/>
        <v>0</v>
      </c>
      <c r="M38" s="67">
        <f t="shared" si="0"/>
        <v>0</v>
      </c>
      <c r="N38" s="70"/>
      <c r="O38" s="70"/>
      <c r="P38" s="70"/>
      <c r="Q38" s="68">
        <f t="shared" si="1"/>
        <v>0</v>
      </c>
      <c r="R38" s="68">
        <f t="shared" si="1"/>
        <v>0</v>
      </c>
      <c r="S38" s="68">
        <f t="shared" si="1"/>
        <v>0</v>
      </c>
    </row>
    <row r="39" spans="2:19" hidden="1">
      <c r="B39" s="69"/>
      <c r="C39" s="69"/>
      <c r="D39" s="69"/>
      <c r="E39" s="70"/>
      <c r="F39" s="70"/>
      <c r="G39" s="70"/>
      <c r="H39" s="70"/>
      <c r="I39" s="70"/>
      <c r="J39" s="70"/>
      <c r="K39" s="67">
        <f t="shared" si="0"/>
        <v>0</v>
      </c>
      <c r="L39" s="67">
        <f t="shared" si="0"/>
        <v>0</v>
      </c>
      <c r="M39" s="67">
        <f t="shared" si="0"/>
        <v>0</v>
      </c>
      <c r="N39" s="70"/>
      <c r="O39" s="70"/>
      <c r="P39" s="70"/>
      <c r="Q39" s="68">
        <f t="shared" si="1"/>
        <v>0</v>
      </c>
      <c r="R39" s="68">
        <f t="shared" si="1"/>
        <v>0</v>
      </c>
      <c r="S39" s="68">
        <f t="shared" si="1"/>
        <v>0</v>
      </c>
    </row>
    <row r="40" spans="2:19" ht="28.5">
      <c r="B40" s="71" t="s">
        <v>129</v>
      </c>
      <c r="C40" s="69"/>
      <c r="D40" s="69"/>
      <c r="E40" s="67">
        <f>SUM(E36:E39)</f>
        <v>90161.02999999997</v>
      </c>
      <c r="F40" s="67">
        <f t="shared" ref="F40:J40" si="2">SUM(F36:F39)</f>
        <v>101292.93</v>
      </c>
      <c r="G40" s="67">
        <f t="shared" si="2"/>
        <v>112425.02999999997</v>
      </c>
      <c r="H40" s="67">
        <f t="shared" si="2"/>
        <v>0</v>
      </c>
      <c r="I40" s="67">
        <f t="shared" si="2"/>
        <v>0</v>
      </c>
      <c r="J40" s="67">
        <f t="shared" si="2"/>
        <v>0</v>
      </c>
      <c r="K40" s="67">
        <f>C40+E40+H40</f>
        <v>90161.02999999997</v>
      </c>
      <c r="L40" s="67">
        <f>C40+F40+I40</f>
        <v>101292.93</v>
      </c>
      <c r="M40" s="67">
        <f>C40+G40+J40</f>
        <v>112425.02999999997</v>
      </c>
      <c r="N40" s="66" t="s">
        <v>48</v>
      </c>
      <c r="O40" s="66" t="s">
        <v>48</v>
      </c>
      <c r="P40" s="66" t="s">
        <v>48</v>
      </c>
      <c r="Q40" s="68" t="s">
        <v>48</v>
      </c>
      <c r="R40" s="68" t="s">
        <v>48</v>
      </c>
      <c r="S40" s="68" t="s">
        <v>48</v>
      </c>
    </row>
    <row r="41" spans="2:19" ht="28.5">
      <c r="B41" s="71" t="s">
        <v>130</v>
      </c>
      <c r="C41" s="69">
        <f>'[2]2024-2026 mjcc'!M34</f>
        <v>187769.57</v>
      </c>
      <c r="D41" s="69">
        <f>'[2]2024-2026 mjcc'!N34</f>
        <v>230817.3</v>
      </c>
      <c r="E41" s="67" t="s">
        <v>131</v>
      </c>
      <c r="F41" s="67" t="s">
        <v>131</v>
      </c>
      <c r="G41" s="67" t="s">
        <v>131</v>
      </c>
      <c r="H41" s="67" t="s">
        <v>131</v>
      </c>
      <c r="I41" s="67" t="s">
        <v>131</v>
      </c>
      <c r="J41" s="67" t="s">
        <v>131</v>
      </c>
      <c r="K41" s="67">
        <f>C41</f>
        <v>187769.57</v>
      </c>
      <c r="L41" s="67">
        <f>C41</f>
        <v>187769.57</v>
      </c>
      <c r="M41" s="67">
        <f>C41</f>
        <v>187769.57</v>
      </c>
      <c r="N41" s="66" t="s">
        <v>48</v>
      </c>
      <c r="O41" s="66" t="s">
        <v>48</v>
      </c>
      <c r="P41" s="66" t="s">
        <v>48</v>
      </c>
      <c r="Q41" s="68" t="s">
        <v>48</v>
      </c>
      <c r="R41" s="68" t="s">
        <v>48</v>
      </c>
      <c r="S41" s="68" t="s">
        <v>48</v>
      </c>
    </row>
    <row r="42" spans="2:19">
      <c r="B42" s="71" t="s">
        <v>132</v>
      </c>
      <c r="C42" s="67">
        <f>SUM(C36:C39)</f>
        <v>187769.57</v>
      </c>
      <c r="D42" s="73">
        <f>SUM(D36:D39)</f>
        <v>230817.3</v>
      </c>
      <c r="E42" s="67">
        <f>E40</f>
        <v>90161.02999999997</v>
      </c>
      <c r="F42" s="67">
        <f t="shared" ref="F42:J42" si="3">F40</f>
        <v>101292.93</v>
      </c>
      <c r="G42" s="67">
        <f t="shared" si="3"/>
        <v>112425.02999999997</v>
      </c>
      <c r="H42" s="67">
        <f t="shared" si="3"/>
        <v>0</v>
      </c>
      <c r="I42" s="67">
        <f t="shared" si="3"/>
        <v>0</v>
      </c>
      <c r="J42" s="67">
        <f t="shared" si="3"/>
        <v>0</v>
      </c>
      <c r="K42" s="75">
        <f>K40+K41</f>
        <v>277930.59999999998</v>
      </c>
      <c r="L42" s="75">
        <f t="shared" ref="L42:M42" si="4">L40+L41</f>
        <v>289062.5</v>
      </c>
      <c r="M42" s="75">
        <f t="shared" si="4"/>
        <v>300194.59999999998</v>
      </c>
      <c r="N42" s="75">
        <f>SUM(N36:N39)</f>
        <v>0</v>
      </c>
      <c r="O42" s="75">
        <f t="shared" ref="O42:P42" si="5">SUM(O36:O39)</f>
        <v>0</v>
      </c>
      <c r="P42" s="75">
        <f t="shared" si="5"/>
        <v>0</v>
      </c>
      <c r="Q42" s="74">
        <f>K42+N42</f>
        <v>277930.59999999998</v>
      </c>
      <c r="R42" s="74">
        <f>L42+O42</f>
        <v>289062.5</v>
      </c>
      <c r="S42" s="74">
        <f>M42+P42</f>
        <v>300194.59999999998</v>
      </c>
    </row>
  </sheetData>
  <mergeCells count="16">
    <mergeCell ref="D12:E12"/>
    <mergeCell ref="D13:E13"/>
    <mergeCell ref="B17:B18"/>
    <mergeCell ref="C17:C18"/>
    <mergeCell ref="D17:D18"/>
    <mergeCell ref="E17:E18"/>
    <mergeCell ref="F17:J17"/>
    <mergeCell ref="K17:S18"/>
    <mergeCell ref="K19:S20"/>
    <mergeCell ref="B30:E30"/>
    <mergeCell ref="B34:B35"/>
    <mergeCell ref="E34:G34"/>
    <mergeCell ref="H34:J34"/>
    <mergeCell ref="K34:M34"/>
    <mergeCell ref="N34:P34"/>
    <mergeCell ref="Q34:S34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F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266700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hogaroxj</vt:lpstr>
      <vt:lpstr>Հ1 Ձև 2 1032-11002</vt:lpstr>
      <vt:lpstr>Sheet2</vt:lpstr>
      <vt:lpstr>Sheet3</vt:lpstr>
      <vt:lpstr>hogaroxj!Print_Titles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2023-03-06T04:46:39Z</dcterms:modified>
</cp:coreProperties>
</file>