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000" activeTab="1"/>
  </bookViews>
  <sheets>
    <sheet name=" tarec" sheetId="12" r:id="rId1"/>
    <sheet name="Հ1 Ձև 2 1032-11005" sheetId="17" r:id="rId2"/>
  </sheets>
  <externalReferences>
    <externalReference r:id="rId3"/>
    <externalReference r:id="rId4"/>
  </externalReferences>
  <definedNames>
    <definedName name="_Toc501014752" localSheetId="1">'Հ1 Ձև 2 1032-11005'!#REF!</definedName>
    <definedName name="_Toc501014753" localSheetId="1">'Հ1 Ձև 2 1032-11005'!#REF!</definedName>
    <definedName name="AgencyCode" localSheetId="1">#REF!</definedName>
    <definedName name="AgencyCode">#REF!</definedName>
    <definedName name="AgencyName" localSheetId="1">#REF!</definedName>
    <definedName name="AgencyName">#REF!</definedName>
    <definedName name="bsk" localSheetId="1">#REF!</definedName>
    <definedName name="bsk">#REF!</definedName>
    <definedName name="dramashnor" localSheetId="1">#REF!</definedName>
    <definedName name="dramashnor">#REF!</definedName>
    <definedName name="Functional1" localSheetId="1">#REF!</definedName>
    <definedName name="Functional1">#REF!</definedName>
    <definedName name="hav">#REF!</definedName>
    <definedName name="n">#REF!</definedName>
    <definedName name="PANature" localSheetId="1">#REF!</definedName>
    <definedName name="PANature">#REF!</definedName>
    <definedName name="par_count">'[1]DOC 3'!$A$14,'[1]DOC 3'!$A$35,'[1]DOC 3'!$A$58,'[1]DOC 3'!$A$79,'[1]DOC 3'!$A$104,'[1]DOC 3'!$A$126,'[1]DOC 3'!$A$195,'[1]DOC 3'!$A$215,'[1]DOC 3'!$A$235,'[1]DOC 3'!$A$255,'[1]DOC 3'!$A$272,'[1]DOC 3'!$A$299,'[1]DOC 3'!$A$315,'[1]DOC 3'!$A$331,'[1]DOC 3'!$A$365</definedName>
    <definedName name="par_qual">'[1]DOC 3'!$A$15,'[1]DOC 3'!$A$127,'[1]DOC 3'!$A$256,'[1]DOC 3'!$A$316,'[1]DOC 3'!$A$333</definedName>
    <definedName name="par_time">'[1]DOC 3'!$A$16,'[1]DOC 3'!$A$128,'[1]DOC 3'!$A$317,'[1]DOC 3'!$A$334</definedName>
    <definedName name="par2.4s">'[1]DOC 3'!$A$20,'[1]DOC 3'!$A$49,'[1]DOC 3'!$A$93,'[1]DOC 3'!$A$132,'[1]DOC 3'!$A$152,'[1]DOC 3'!$A$166,'[1]DOC 3'!$A$185,'[1]DOC 3'!$A$205,'[1]DOC 3'!$A$225,'[1]DOC 3'!$A$245,'[1]DOC 3'!$A$262,'[1]DOC 3'!$A$289,'[1]DOC 3'!$A$305,'[1]DOC 3'!$A$321,'[1]DOC 3'!$A$338,'[1]DOC 3'!$A$355</definedName>
    <definedName name="par2.5s">'[1]DOC 3'!$A$22,'[1]DOC 3'!$A$134</definedName>
    <definedName name="par2.6s">'[1]DOC 3'!$A$40,'[1]DOC 3'!$A$65,'[1]DOC 3'!$A$89,'[1]DOC 3'!$A$111</definedName>
    <definedName name="par2.7s">'[1]DOC 3'!$A$178,'[1]DOC 3'!$A$349</definedName>
    <definedName name="par2.9s">'[1]DOC 3'!$A$18,'[1]DOC 3'!$A$47,'[1]DOC 3'!$A$91,'[1]DOC 3'!$A$130,'[1]DOC 3'!$A$150,'[1]DOC 3'!$A$164,'[1]DOC 3'!$A$183,'[1]DOC 3'!$A$203,'[1]DOC 3'!$A$223,'[1]DOC 3'!$A$243,'[1]DOC 3'!$A$260,'[1]DOC 3'!$A$287,'[1]DOC 3'!$A$303,'[1]DOC 3'!$A$319,'[1]DOC 3'!$A$336,'[1]DOC 3'!$A$353</definedName>
    <definedName name="par4.10s">'[1]DOC 3'!$A$42,'[1]DOC 3'!$A$84</definedName>
    <definedName name="par4.11d">'[1]DOC 3'!$A$44,'[1]DOC 3'!$A$86,'[1]DOC 3'!$A$200,'[1]DOC 3'!$A$220,'[1]DOC 3'!$A$240</definedName>
    <definedName name="par4.14">'[1]DOC 3'!$A$38,'[1]DOC 3'!$A$82,'[1]DOC 3'!$A$198,'[1]DOC 3'!$A$218,'[1]DOC 3'!$A$238,'[1]DOC 3'!$A$258</definedName>
    <definedName name="par4.15">'[1]DOC 3'!$A$60,'[1]DOC 3'!$A$106,'[1]DOC 3'!$A$274</definedName>
    <definedName name="par4.16">'[1]DOC 3'!$A$61,'[1]DOC 3'!$A$107,'[1]DOC 3'!$A$275</definedName>
    <definedName name="par4.17">'[1]DOC 3'!$A$59,'[1]DOC 3'!$A$105,'[1]DOC 3'!$A$273,'[1]DOC 3'!$A$370</definedName>
    <definedName name="par4.18d">'[1]DOC 3'!$A$62,'[1]DOC 3'!$A$108</definedName>
    <definedName name="par4.8">'[1]DOC 3'!$A$37,'[1]DOC 3'!$A$81,'[1]DOC 3'!$A$197,'[1]DOC 3'!$A$217,'[1]DOC 3'!$A$237</definedName>
    <definedName name="par4.9">'[1]DOC 3'!$A$39,'[1]DOC 3'!$A$83,'[1]DOC 3'!$A$199,'[1]DOC 3'!$A$219,'[1]DOC 3'!$A$239,'[1]DOC 3'!$A$259</definedName>
    <definedName name="par5.1">'[1]DOC 3'!$A$17,'[1]DOC 3'!$A$129</definedName>
    <definedName name="par5.3">'[1]DOC 3'!$A$36,'[1]DOC 3'!$A$80,'[1]DOC 3'!$A$196,'[1]DOC 3'!$A$216,'[1]DOC 3'!$A$236,'[1]DOC 3'!$A$257</definedName>
    <definedName name="par5.4">'[1]DOC 3'!$A$146,'[1]DOC 3'!$A$163,'[1]DOC 3'!$A$284,'[1]DOC 3'!$A$300,'[1]DOC 3'!$A$348</definedName>
    <definedName name="par5.6">'[1]DOC 3'!$A$318,'[1]DOC 3'!$A$335</definedName>
    <definedName name="PAType" localSheetId="1">#REF!</definedName>
    <definedName name="PAType">#REF!</definedName>
    <definedName name="Performance2" localSheetId="1">#REF!</definedName>
    <definedName name="Performance2">#REF!</definedName>
    <definedName name="PerformanceType" localSheetId="1">#REF!</definedName>
    <definedName name="PerformanceType">#REF!</definedName>
    <definedName name="_xlnm.Print_Titles" localSheetId="0">' tarec'!$5:$6</definedName>
    <definedName name="program">'[1]DOC 3'!$A$9,'[1]DOC 3'!$A$30,'[1]DOC 3'!$A$53,'[1]DOC 3'!$A$74,'[1]DOC 3'!$A$99,'[1]DOC 3'!$A$121,'[1]DOC 3'!$A$140,'[1]DOC 3'!$A$158,'[1]DOC 3'!$A$172,'[1]DOC 3'!$A$190,'[1]DOC 3'!$A$210,'[1]DOC 3'!$A$230,'[1]DOC 3'!$A$250,'[1]DOC 3'!$A$267,'[1]DOC 3'!$A$279,'[1]DOC 3'!$A$294,'[1]DOC 3'!$A$310,'[1]DOC 3'!$A$326,'[1]DOC 3'!$A$343,'[1]DOC 3'!$A$360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0" i="17" l="1"/>
  <c r="I20" i="17"/>
  <c r="H20" i="17"/>
  <c r="AH24" i="12"/>
  <c r="AH23" i="12"/>
  <c r="AH22" i="12"/>
  <c r="AH21" i="12"/>
  <c r="AH19" i="12" s="1"/>
  <c r="AH18" i="12" s="1"/>
  <c r="AH17" i="12" s="1"/>
  <c r="AH16" i="12" s="1"/>
  <c r="AD24" i="12"/>
  <c r="AB24" i="12"/>
  <c r="AA24" i="12"/>
  <c r="Z24" i="12"/>
  <c r="Z23" i="12"/>
  <c r="Z22" i="12" s="1"/>
  <c r="Z21" i="12" s="1"/>
  <c r="Z19" i="12" s="1"/>
  <c r="Z18" i="12" s="1"/>
  <c r="Z17" i="12" s="1"/>
  <c r="Z16" i="12" s="1"/>
  <c r="X24" i="12"/>
  <c r="W24" i="12"/>
  <c r="V24" i="12"/>
  <c r="X23" i="12"/>
  <c r="W23" i="12" s="1"/>
  <c r="W20" i="12"/>
  <c r="V20" i="12"/>
  <c r="T24" i="12"/>
  <c r="R24" i="12" s="1"/>
  <c r="S24" i="12"/>
  <c r="T23" i="12"/>
  <c r="T22" i="12" s="1"/>
  <c r="S23" i="12"/>
  <c r="R23" i="12"/>
  <c r="S20" i="12"/>
  <c r="R20" i="12"/>
  <c r="M24" i="12"/>
  <c r="L24" i="12"/>
  <c r="N24" i="12"/>
  <c r="X22" i="12" l="1"/>
  <c r="V23" i="12"/>
  <c r="S22" i="12"/>
  <c r="R22" i="12"/>
  <c r="T21" i="12"/>
  <c r="N17" i="12"/>
  <c r="N23" i="12"/>
  <c r="J24" i="12"/>
  <c r="J23" i="12"/>
  <c r="J22" i="12"/>
  <c r="J21" i="12" s="1"/>
  <c r="J19" i="12" s="1"/>
  <c r="J18" i="12" s="1"/>
  <c r="J16" i="12" s="1"/>
  <c r="J17" i="12"/>
  <c r="H23" i="12"/>
  <c r="H17" i="12" s="1"/>
  <c r="H24" i="12"/>
  <c r="V22" i="12" l="1"/>
  <c r="W22" i="12"/>
  <c r="X21" i="12"/>
  <c r="S21" i="12"/>
  <c r="T19" i="12"/>
  <c r="R21" i="12"/>
  <c r="E40" i="17"/>
  <c r="E42" i="17" s="1"/>
  <c r="P42" i="17"/>
  <c r="O42" i="17"/>
  <c r="N42" i="17"/>
  <c r="D42" i="17"/>
  <c r="C42" i="17"/>
  <c r="K41" i="17"/>
  <c r="D40" i="17"/>
  <c r="C40" i="17"/>
  <c r="M41" i="17" s="1"/>
  <c r="J40" i="17"/>
  <c r="J42" i="17" s="1"/>
  <c r="I40" i="17"/>
  <c r="I42" i="17" s="1"/>
  <c r="H40" i="17"/>
  <c r="S39" i="17"/>
  <c r="M39" i="17"/>
  <c r="L39" i="17"/>
  <c r="R39" i="17" s="1"/>
  <c r="K39" i="17"/>
  <c r="Q39" i="17" s="1"/>
  <c r="Q38" i="17"/>
  <c r="M38" i="17"/>
  <c r="S38" i="17" s="1"/>
  <c r="L38" i="17"/>
  <c r="R38" i="17" s="1"/>
  <c r="K38" i="17"/>
  <c r="S37" i="17"/>
  <c r="M37" i="17"/>
  <c r="L37" i="17"/>
  <c r="R37" i="17" s="1"/>
  <c r="K37" i="17"/>
  <c r="Q37" i="17" s="1"/>
  <c r="Q36" i="17"/>
  <c r="M36" i="17"/>
  <c r="S36" i="17" s="1"/>
  <c r="L36" i="17"/>
  <c r="R36" i="17" s="1"/>
  <c r="K36" i="17"/>
  <c r="C8" i="17"/>
  <c r="C7" i="17"/>
  <c r="C6" i="17"/>
  <c r="C5" i="17"/>
  <c r="F40" i="17" l="1"/>
  <c r="G40" i="17"/>
  <c r="K40" i="17"/>
  <c r="K42" i="17" s="1"/>
  <c r="Q42" i="17" s="1"/>
  <c r="V21" i="12"/>
  <c r="W21" i="12"/>
  <c r="X19" i="12"/>
  <c r="S19" i="12"/>
  <c r="R19" i="12"/>
  <c r="T18" i="12"/>
  <c r="H42" i="17"/>
  <c r="L41" i="17"/>
  <c r="AC24" i="12"/>
  <c r="AE24" i="12" s="1"/>
  <c r="AF24" i="12" s="1"/>
  <c r="AC23" i="12"/>
  <c r="AA23" i="12"/>
  <c r="AF23" i="12" s="1"/>
  <c r="AB23" i="12"/>
  <c r="Q23" i="12"/>
  <c r="Q22" i="12" s="1"/>
  <c r="Q21" i="12" s="1"/>
  <c r="Q19" i="12" s="1"/>
  <c r="Q18" i="12" s="1"/>
  <c r="Q17" i="12" s="1"/>
  <c r="Q16" i="12" s="1"/>
  <c r="P23" i="12"/>
  <c r="M23" i="12"/>
  <c r="AB22" i="12"/>
  <c r="AA22" i="12"/>
  <c r="P22" i="12"/>
  <c r="P21" i="12" s="1"/>
  <c r="P19" i="12" s="1"/>
  <c r="P18" i="12" s="1"/>
  <c r="P17" i="12" s="1"/>
  <c r="P16" i="12" s="1"/>
  <c r="K22" i="12"/>
  <c r="K21" i="12" s="1"/>
  <c r="K19" i="12" s="1"/>
  <c r="H22" i="12"/>
  <c r="H21" i="12" s="1"/>
  <c r="H19" i="12" s="1"/>
  <c r="H18" i="12" s="1"/>
  <c r="H16" i="12" s="1"/>
  <c r="G22" i="12"/>
  <c r="G21" i="12" s="1"/>
  <c r="G19" i="12" s="1"/>
  <c r="F22" i="12"/>
  <c r="E22" i="12"/>
  <c r="E21" i="12" s="1"/>
  <c r="E19" i="12" s="1"/>
  <c r="D22" i="12"/>
  <c r="D21" i="12" s="1"/>
  <c r="D19" i="12" s="1"/>
  <c r="D18" i="12" s="1"/>
  <c r="D17" i="12" s="1"/>
  <c r="D16" i="12" s="1"/>
  <c r="F21" i="12"/>
  <c r="M20" i="12"/>
  <c r="L20" i="12"/>
  <c r="F19" i="12"/>
  <c r="F20" i="12" s="1"/>
  <c r="Q14" i="12"/>
  <c r="P14" i="12"/>
  <c r="G14" i="12"/>
  <c r="F14" i="12"/>
  <c r="E14" i="12"/>
  <c r="D14" i="12"/>
  <c r="M40" i="17" l="1"/>
  <c r="M42" i="17" s="1"/>
  <c r="S42" i="17" s="1"/>
  <c r="G42" i="17"/>
  <c r="L42" i="17"/>
  <c r="R42" i="17" s="1"/>
  <c r="F42" i="17"/>
  <c r="L40" i="17"/>
  <c r="V19" i="12"/>
  <c r="W19" i="12"/>
  <c r="X18" i="12"/>
  <c r="S18" i="12"/>
  <c r="R18" i="12"/>
  <c r="T17" i="12"/>
  <c r="E20" i="12"/>
  <c r="E18" i="12"/>
  <c r="E17" i="12" s="1"/>
  <c r="E16" i="12" s="1"/>
  <c r="AD22" i="12"/>
  <c r="AD21" i="12" s="1"/>
  <c r="AF22" i="12"/>
  <c r="AF21" i="12" s="1"/>
  <c r="G18" i="12"/>
  <c r="G17" i="12" s="1"/>
  <c r="G16" i="12" s="1"/>
  <c r="G20" i="12"/>
  <c r="K20" i="12"/>
  <c r="K18" i="12"/>
  <c r="K17" i="12" s="1"/>
  <c r="K16" i="12" s="1"/>
  <c r="F18" i="12"/>
  <c r="F17" i="12" s="1"/>
  <c r="F16" i="12" s="1"/>
  <c r="D20" i="12"/>
  <c r="N22" i="12"/>
  <c r="AC22" i="12"/>
  <c r="AE22" i="12" s="1"/>
  <c r="AE21" i="12" s="1"/>
  <c r="AD23" i="12"/>
  <c r="AE23" i="12" s="1"/>
  <c r="L23" i="12"/>
  <c r="X17" i="12" l="1"/>
  <c r="V18" i="12"/>
  <c r="W18" i="12"/>
  <c r="R17" i="12"/>
  <c r="T16" i="12"/>
  <c r="S17" i="12"/>
  <c r="L22" i="12"/>
  <c r="M22" i="12"/>
  <c r="N21" i="12"/>
  <c r="AB21" i="12"/>
  <c r="AA21" i="12"/>
  <c r="AC21" i="12"/>
  <c r="X16" i="12" l="1"/>
  <c r="W17" i="12"/>
  <c r="V17" i="12"/>
  <c r="S16" i="12"/>
  <c r="R16" i="12"/>
  <c r="AB19" i="12"/>
  <c r="AA19" i="12"/>
  <c r="AC19" i="12"/>
  <c r="M21" i="12"/>
  <c r="L21" i="12"/>
  <c r="N19" i="12"/>
  <c r="W16" i="12" l="1"/>
  <c r="V16" i="12"/>
  <c r="AF19" i="12"/>
  <c r="AF18" i="12" s="1"/>
  <c r="AF17" i="12" s="1"/>
  <c r="AF16" i="12" s="1"/>
  <c r="AD19" i="12"/>
  <c r="AD18" i="12" s="1"/>
  <c r="AD17" i="12" s="1"/>
  <c r="AD16" i="12" s="1"/>
  <c r="AC18" i="12"/>
  <c r="AB18" i="12"/>
  <c r="AA18" i="12"/>
  <c r="M19" i="12"/>
  <c r="N18" i="12"/>
  <c r="L19" i="12"/>
  <c r="AE19" i="12" l="1"/>
  <c r="AE18" i="12" s="1"/>
  <c r="AE17" i="12" s="1"/>
  <c r="AE16" i="12" s="1"/>
  <c r="AC17" i="12"/>
  <c r="AA17" i="12"/>
  <c r="AB17" i="12"/>
  <c r="M18" i="12"/>
  <c r="L18" i="12"/>
  <c r="AA16" i="12" l="1"/>
  <c r="AB16" i="12"/>
  <c r="AC16" i="12"/>
  <c r="L17" i="12"/>
  <c r="M17" i="12"/>
  <c r="N16" i="12"/>
  <c r="L16" i="12" l="1"/>
  <c r="M16" i="12"/>
</calcChain>
</file>

<file path=xl/sharedStrings.xml><?xml version="1.0" encoding="utf-8"?>
<sst xmlns="http://schemas.openxmlformats.org/spreadsheetml/2006/main" count="181" uniqueCount="128">
  <si>
    <t>2024թ.</t>
  </si>
  <si>
    <t>2025թ.</t>
  </si>
  <si>
    <t>X</t>
  </si>
  <si>
    <t>2026թ.</t>
  </si>
  <si>
    <t>2022թ.</t>
  </si>
  <si>
    <t>2023թ.</t>
  </si>
  <si>
    <t>2026թ</t>
  </si>
  <si>
    <t>2025թ</t>
  </si>
  <si>
    <t>2024թ</t>
  </si>
  <si>
    <t>List 1</t>
  </si>
  <si>
    <t>List 2</t>
  </si>
  <si>
    <t>List 3</t>
  </si>
  <si>
    <t>Պարտադիր</t>
  </si>
  <si>
    <t>Գնային</t>
  </si>
  <si>
    <t>1. Գոյություն ունեցող միջոցառումը՝</t>
  </si>
  <si>
    <t>Հայեցողական (շարունակական)</t>
  </si>
  <si>
    <t>Ոչ գնային</t>
  </si>
  <si>
    <t>Հայեցողական (ոչ շարունակական)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</si>
  <si>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</si>
  <si>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</si>
  <si>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t xml:space="preserve">2022թ.- բազային տարի (փաստ) </t>
  </si>
  <si>
    <t>2023թ. (սպասողական)</t>
  </si>
  <si>
    <r>
      <t>4. Միջոցառման գծով ծախսային խնայողությունների առաջարկները՝</t>
    </r>
    <r>
      <rPr>
        <b/>
        <sz val="10"/>
        <color theme="1"/>
        <rFont val="GHEA Grapalat"/>
        <family val="3"/>
      </rPr>
      <t xml:space="preserve"> </t>
    </r>
    <r>
      <rPr>
        <b/>
        <vertAlign val="superscript"/>
        <sz val="10"/>
        <color theme="1"/>
        <rFont val="GHEA Grapalat"/>
        <family val="3"/>
      </rPr>
      <t>18</t>
    </r>
  </si>
  <si>
    <r>
      <t xml:space="preserve">4.1 Միջոցառման գծով ծախսային խնայողության վերաբերյալ առաջարկի բնույթը՝ </t>
    </r>
    <r>
      <rPr>
        <i/>
        <vertAlign val="superscript"/>
        <sz val="9"/>
        <color theme="1"/>
        <rFont val="GHEA Grapalat"/>
        <family val="3"/>
      </rPr>
      <t>19</t>
    </r>
  </si>
  <si>
    <r>
      <t xml:space="preserve">4.2 Նկարագրություն՝ </t>
    </r>
    <r>
      <rPr>
        <vertAlign val="superscript"/>
        <sz val="9"/>
        <color theme="1"/>
        <rFont val="GHEA Grapalat"/>
        <family val="3"/>
      </rPr>
      <t>20</t>
    </r>
  </si>
  <si>
    <t xml:space="preserve">5. Միջոցառման գծով ծախսերի ամփոփ հաշվարկը՝ </t>
  </si>
  <si>
    <r>
      <t>Ընդամենը փոփոխության չենթարկված ծախսեր (հազ. դրամ)</t>
    </r>
    <r>
      <rPr>
        <vertAlign val="superscript"/>
        <sz val="9"/>
        <color theme="1"/>
        <rFont val="GHEA Grapalat"/>
        <family val="3"/>
      </rPr>
      <t>16</t>
    </r>
  </si>
  <si>
    <r>
      <t>ԸՆԴԱՄԵՆԸ (հազ. դրամ)</t>
    </r>
    <r>
      <rPr>
        <vertAlign val="superscript"/>
        <sz val="9"/>
        <color theme="1"/>
        <rFont val="GHEA Grapalat"/>
        <family val="3"/>
      </rPr>
      <t>17</t>
    </r>
  </si>
  <si>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</si>
  <si>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</si>
  <si>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r>
      <t>Ընդամենը փոփոխության ենթարկված ծախսեր (հազ. դրամ)</t>
    </r>
    <r>
      <rPr>
        <vertAlign val="superscript"/>
        <sz val="9"/>
        <color theme="1"/>
        <rFont val="GHEA Grapalat"/>
        <family val="3"/>
      </rPr>
      <t>15</t>
    </r>
  </si>
  <si>
    <r>
      <t>Ծրագրի դասիչը</t>
    </r>
    <r>
      <rPr>
        <vertAlign val="superscript"/>
        <sz val="9"/>
        <color theme="1"/>
        <rFont val="GHEA Grapalat"/>
        <family val="3"/>
      </rPr>
      <t>2</t>
    </r>
    <r>
      <rPr>
        <sz val="9"/>
        <color theme="1"/>
        <rFont val="GHEA Grapalat"/>
        <family val="3"/>
      </rPr>
      <t>՝</t>
    </r>
  </si>
  <si>
    <r>
      <t>Ծրագրի անվանումը</t>
    </r>
    <r>
      <rPr>
        <vertAlign val="superscript"/>
        <sz val="9"/>
        <color theme="1"/>
        <rFont val="GHEA Grapalat"/>
        <family val="3"/>
      </rPr>
      <t>3</t>
    </r>
    <r>
      <rPr>
        <sz val="9"/>
        <color theme="1"/>
        <rFont val="GHEA Grapalat"/>
        <family val="3"/>
      </rPr>
      <t>՝</t>
    </r>
  </si>
  <si>
    <r>
      <t>Միջոցառման դասիչը</t>
    </r>
    <r>
      <rPr>
        <vertAlign val="superscript"/>
        <sz val="9"/>
        <color theme="1"/>
        <rFont val="GHEA Grapalat"/>
        <family val="3"/>
      </rPr>
      <t>4</t>
    </r>
    <r>
      <rPr>
        <sz val="9"/>
        <color theme="1"/>
        <rFont val="GHEA Grapalat"/>
        <family val="3"/>
      </rPr>
      <t>՝</t>
    </r>
  </si>
  <si>
    <r>
      <t>Միջոցառման անվանումը</t>
    </r>
    <r>
      <rPr>
        <vertAlign val="superscript"/>
        <sz val="9"/>
        <color theme="1"/>
        <rFont val="GHEA Grapalat"/>
        <family val="3"/>
      </rPr>
      <t>5</t>
    </r>
    <r>
      <rPr>
        <sz val="9"/>
        <color theme="1"/>
        <rFont val="GHEA Grapalat"/>
        <family val="3"/>
      </rPr>
      <t>՝</t>
    </r>
  </si>
  <si>
    <r>
      <t>Ծրագրի /միջոցառման սկիզբը</t>
    </r>
    <r>
      <rPr>
        <vertAlign val="superscript"/>
        <sz val="9"/>
        <color theme="1"/>
        <rFont val="GHEA Grapalat"/>
        <family val="3"/>
      </rPr>
      <t>6</t>
    </r>
  </si>
  <si>
    <r>
      <t>Ծրագրի /միջոցառման նախատեսվող ավարտը</t>
    </r>
    <r>
      <rPr>
        <vertAlign val="superscript"/>
        <sz val="9"/>
        <color theme="1"/>
        <rFont val="GHEA Grapalat"/>
        <family val="3"/>
      </rPr>
      <t>7</t>
    </r>
  </si>
  <si>
    <r>
      <t>Ծախսային պարտավորության բնույթը</t>
    </r>
    <r>
      <rPr>
        <vertAlign val="superscript"/>
        <sz val="9"/>
        <color theme="1"/>
        <rFont val="GHEA Grapalat"/>
        <family val="3"/>
      </rPr>
      <t>8</t>
    </r>
  </si>
  <si>
    <r>
      <t>Պարտադիր կամ հայեցողական  պարտավորությունների շրջանակը</t>
    </r>
    <r>
      <rPr>
        <vertAlign val="superscript"/>
        <sz val="9"/>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</si>
  <si>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9"/>
        <color theme="1"/>
        <rFont val="GHEA Grapalat"/>
        <family val="3"/>
      </rPr>
      <t>10</t>
    </r>
  </si>
  <si>
    <r>
      <t>Պարտադիր կամ հայեցողական պարտավորությունը սահմանող օրենսդրական հիմքերը</t>
    </r>
    <r>
      <rPr>
        <vertAlign val="superscript"/>
        <sz val="9"/>
        <color theme="1"/>
        <rFont val="GHEA Grapalat"/>
        <family val="3"/>
      </rPr>
      <t>11</t>
    </r>
  </si>
  <si>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</si>
  <si>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</si>
  <si>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</si>
  <si>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</si>
  <si>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</si>
  <si>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</si>
  <si>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</si>
  <si>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</si>
  <si>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</si>
  <si>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</si>
  <si>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</si>
  <si>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</si>
  <si>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</si>
  <si>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</si>
  <si>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ավելի քան 5 տարի</t>
  </si>
  <si>
    <t>չի նախատեսվում</t>
  </si>
  <si>
    <t>շահառու</t>
  </si>
  <si>
    <t>մարդ</t>
  </si>
  <si>
    <t>Ոչ</t>
  </si>
  <si>
    <t>Հայտատու -ՀՀ աշխատանքի և սոցիալական հարցերի նախարարություն</t>
  </si>
  <si>
    <t>*ՀԱՇՎԱՐԿ</t>
  </si>
  <si>
    <t>Բաժին, խումբ, դաս 10.02.01</t>
  </si>
  <si>
    <t xml:space="preserve">ՀՀ աշխատանքի և սոցիալական հարցերի նախարարության միջոցով իրականացվող մրցութային կարգով ընտրված կազմակերպությունների   ծախսերի </t>
  </si>
  <si>
    <t>ՑՈՒՑԱՆԻՇՆԵՐԸ</t>
  </si>
  <si>
    <t>Չափի միավորը</t>
  </si>
  <si>
    <t>2021 թ. փաստացի կատարողական (պետական բյուջե)</t>
  </si>
  <si>
    <t>2021 թ. փաստացի կատարողական (այլ աղբյուրներ)</t>
  </si>
  <si>
    <t>2022 թ. փաստացի կատարողական (պետական բյուջե)</t>
  </si>
  <si>
    <t>2022 թ. փաստացի կատարողական (այլ աղբյուրներ)</t>
  </si>
  <si>
    <t>2023 թ. հաստատված պետական  բյուջե</t>
  </si>
  <si>
    <t>2023 թ. հաստատված (այլ աղբյուրներ)</t>
  </si>
  <si>
    <t>2024-2025 թթ ՄԺԾԾ հաստատված</t>
  </si>
  <si>
    <t>փոփոխություններ բազային բյուջեում</t>
  </si>
  <si>
    <t>2024թ. ՄԺԾԾ ծրագրվող տարվա բազային բյուջե***</t>
  </si>
  <si>
    <t>2024-ՄԺԾԾ ՀԱՅՏ (այլ աղբյուրներից)</t>
  </si>
  <si>
    <t>2025-ՄԺԾԾ ՀԱՅՏ ծրագրվող տարվա բազային բյուջե***</t>
  </si>
  <si>
    <t>2025-ՄԺԾԾ ՀԱՅՏ (այլ աղբյուրներից)</t>
  </si>
  <si>
    <t>2026-ՄԺԾԾ ՀԱՅՏ ծրագրվող տարվա բազային բյուջե***</t>
  </si>
  <si>
    <t>2026-ՄԺԾԾ ՀԱՅՏ (այլ աղբյուրներից)</t>
  </si>
  <si>
    <t>2024թ. բյուջետային հայտ ծրագրվող տարվա բազային բյուջե***</t>
  </si>
  <si>
    <t>2024- բյուջետային ՀԱՅՏ (այլ աղբյուրներից)</t>
  </si>
  <si>
    <t>Ամփոփ</t>
  </si>
  <si>
    <t>1 կիսամյակ</t>
  </si>
  <si>
    <t>2 կիսամյակ</t>
  </si>
  <si>
    <t>տարեկան</t>
  </si>
  <si>
    <t>1-ին եռամսյակ</t>
  </si>
  <si>
    <t>2-րդ եռամսյակ</t>
  </si>
  <si>
    <t>1-ին կիսամյակ</t>
  </si>
  <si>
    <t>3-րդ եռամսյակ</t>
  </si>
  <si>
    <t>9-ամիս</t>
  </si>
  <si>
    <t>4-րդ եռամսյակ</t>
  </si>
  <si>
    <t>Համար</t>
  </si>
  <si>
    <t>Հոդվածի անվանում</t>
  </si>
  <si>
    <t>Հիմնարկների թիվը</t>
  </si>
  <si>
    <t>միավոր</t>
  </si>
  <si>
    <t>Աշխ. միջ. տար.թվաք, նույն թվում</t>
  </si>
  <si>
    <t xml:space="preserve"> 1. Վարչական  և այլ անձնակազմ (հաստիքային)</t>
  </si>
  <si>
    <t>ԸՆԴԱՄԵՆԸ ԾԱԽՍԵՐ</t>
  </si>
  <si>
    <t>հազ.դր.</t>
  </si>
  <si>
    <t>ԸՆԹԱՑԻԿ ԾԱԽՍԵՐ</t>
  </si>
  <si>
    <t>ԱՇԽԱՏԱՆՔԻ ՎԱՐՁԱՏՐՈՒԹՅՈՒՆ</t>
  </si>
  <si>
    <t>Դրամով վճարվող աշխատավարձեր և հավելավճարներ</t>
  </si>
  <si>
    <t xml:space="preserve">մեկ աշխատողի միջին ամսական աշխատավարձը </t>
  </si>
  <si>
    <t xml:space="preserve"> Աշխատողների աշխատավարձեր և հավելավճարներ, ներառյալ եկամտային հարկը</t>
  </si>
  <si>
    <t>պայմանագրային, այդ թվում</t>
  </si>
  <si>
    <t>նվազագույն ամսական աշխատավարձի չափով  ստացողների  մասով</t>
  </si>
  <si>
    <t>Ծանոթություն</t>
  </si>
  <si>
    <r>
      <t xml:space="preserve"> * </t>
    </r>
    <r>
      <rPr>
        <b/>
        <sz val="12"/>
        <rFont val="GHEA Grapalat"/>
        <family val="3"/>
      </rPr>
      <t>Սույն հաշվարկը կատարվում է յուրաքանչյուր ՊՈԱԿ-ի համար առանձին (որը ամփոփվում է նաև ծրագրի տեսքով) և լրացվում է հաշվարկի միայն իրեն վերաբերող ցուցանիշների մասով</t>
    </r>
    <r>
      <rPr>
        <sz val="12"/>
        <rFont val="GHEA Grapalat"/>
        <family val="3"/>
      </rPr>
      <t xml:space="preserve">: Յուրաքանչյուր ՊՈԱԿ-ի հաշվարկը ձևավորվում է առանձին տնտեսագիտական դասակարգման հոդվածների գծով </t>
    </r>
    <r>
      <rPr>
        <b/>
        <sz val="12"/>
        <rFont val="GHEA Grapalat"/>
        <family val="3"/>
      </rPr>
      <t>էլեկտրոնային հաշվարկներից` վերջինիս ամփոփ թվի հետ կապի միջոցով:</t>
    </r>
    <r>
      <rPr>
        <sz val="12"/>
        <rFont val="GHEA Grapalat"/>
        <family val="3"/>
      </rPr>
      <t xml:space="preserve"> </t>
    </r>
    <r>
      <rPr>
        <b/>
        <sz val="12"/>
        <rFont val="GHEA Grapalat"/>
        <family val="3"/>
      </rPr>
      <t xml:space="preserve">Էլեկտրոնային հաշվարկի ամփոփ թիվը ստացվում է .                                                                                                                                               </t>
    </r>
    <r>
      <rPr>
        <sz val="12"/>
        <rFont val="GHEA Grapalat"/>
        <family val="3"/>
      </rPr>
      <t xml:space="preserve">                                                                                                                                                                                                                                                                                                                                                                             </t>
    </r>
    <r>
      <rPr>
        <b/>
        <sz val="12"/>
        <rFont val="GHEA Grapalat"/>
        <family val="3"/>
      </rPr>
      <t xml:space="preserve"> </t>
    </r>
    <r>
      <rPr>
        <b/>
        <sz val="12"/>
        <color indexed="10"/>
        <rFont val="GHEA Grapalat"/>
        <family val="3"/>
      </rPr>
      <t/>
    </r>
  </si>
  <si>
    <r>
      <rPr>
        <b/>
        <sz val="12"/>
        <color indexed="8"/>
        <rFont val="GHEA Grapalat"/>
        <family val="3"/>
      </rPr>
      <t xml:space="preserve"> աշխատավարձի գծով էլեկտրոնային հաշվարկից (կիսամյակային և տարեկան կտրվածքով)</t>
    </r>
    <r>
      <rPr>
        <sz val="12"/>
        <color indexed="8"/>
        <rFont val="GHEA Grapalat"/>
        <family val="3"/>
      </rPr>
      <t xml:space="preserve">, որը ներառում է հաստիքային (վարչական, մասնագիտական և սպասարկող անձնակազմ), պայմանագրային ցուցակներ և տեղեկատվություն վերապատրաստվողների գծով` թվաքանակի և գումարի մասով: Վերջինիս գծով անհրաժեշտ է նաև լրացուցիչ ներկայացնել նրանում նշված հաստիքների թվաքանակի և ամսական աշխատավարձի չափի որոշման իրավական հիմքերը, </t>
    </r>
  </si>
  <si>
    <r>
      <rPr>
        <b/>
        <sz val="12"/>
        <color indexed="8"/>
        <rFont val="GHEA Grapalat"/>
        <family val="3"/>
      </rPr>
      <t>մնացած յուրաքանչյուր տնտեսագիտական դասակարգման հոդվածների գծով առանձին Էլեկտրոնային հաշվարկներից:</t>
    </r>
    <r>
      <rPr>
        <sz val="12"/>
        <color indexed="8"/>
        <rFont val="GHEA Grapalat"/>
        <family val="3"/>
      </rPr>
      <t xml:space="preserve"> Ձեռք բերվող ապրանքների,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 ինչպես նաև ծառայությունների ձեռք բերման հետ կապված առկա պայմանագրեր և այլ իրավական հիմքեր,  </t>
    </r>
  </si>
  <si>
    <r>
      <t>**</t>
    </r>
    <r>
      <rPr>
        <b/>
        <sz val="12"/>
        <color indexed="8"/>
        <rFont val="GHEA Grapalat"/>
        <family val="3"/>
      </rPr>
      <t>Շահառուների միջին տարեկան թիվը</t>
    </r>
    <r>
      <rPr>
        <sz val="12"/>
        <color indexed="8"/>
        <rFont val="GHEA Grapalat"/>
        <family val="3"/>
      </rPr>
      <t xml:space="preserve"> յուրաքանչյուր ՊՈԱԿ-ի համար որոշվում է յուրաքանչյուր տարվա հունվարի 1-ի դրությամբ ցուցակային թվին գումարած առնվազն նախորդ երկու տարվա ընթացքում փաստացի մուտք գործածների թիվը` մարդ/ ամիս (օր) հաշվարկով, և հանած դուրս եկածների թիվը (այդ թվում ժամանակավորապես բացակայողների)` մարդ/ամիս (օր) հաշվարկով:</t>
    </r>
  </si>
  <si>
    <r>
      <t>***</t>
    </r>
    <r>
      <rPr>
        <b/>
        <sz val="12"/>
        <color indexed="8"/>
        <rFont val="GHEA Grapalat"/>
        <family val="3"/>
      </rPr>
      <t xml:space="preserve">Բազային բյուջեն </t>
    </r>
    <r>
      <rPr>
        <sz val="12"/>
        <color indexed="8"/>
        <rFont val="GHEA Grapalat"/>
        <family val="3"/>
      </rPr>
      <t>իրենից ներկայացնում է բազային ճշտումների ենթարկված ընթացիկ տարվա բյուջեն: Բազային ճշտումներ են համարվում` ֆինանսավորման աղբյուրների, աշխատավարձի չափի, ապրանքների (աշխատանքների, ծառայությունների) գների փոփոխությունները, ընթացիկ տարում մեկնարկած ծրագրերի գծով ծախսերի ըստ տարիների բաշխման, նպատակային ծրագրերի փոփոխությունները և այլն:</t>
    </r>
  </si>
  <si>
    <t>ոչ գնային գործոն</t>
  </si>
  <si>
    <t>հազ.դրամ</t>
  </si>
  <si>
    <t>Անօթևան անձանց կացարանով ապահովման և խնամքի տրամադրման ծառայություններ (Անօթևան մարդկանց համար ժամանակավոր օթևանի տրամադրման ծառայություններ)</t>
  </si>
  <si>
    <t>Կացարանով ապահովման և խնամքի տրամադրման ծառայությունների նպատակն է ժամանակավոր օթևանում սոցիալական ծառայությունների տրամադրումը դրա կարիքն ունեցող անձանց՝ անհատական սոցիալական ծրագրի համաձայն։ Ժամանակավոր օթևանը կազմակերպում է շահառուների հետևյալ ծառայությունները՝ բնաիրային օգնություն` սննդի, հիգիենայի միջոցների, հագուստի, կոշիկի ձևով, բժշկական օգնություն և սպասարկում, սոցիալ-հոգեբանական օգնություն, խորհրդատվական օգնություն, այլ համարժեք սոցիալական ծառայություններ՝ ըստ անհրաժեշտության։ Միջոցառման շահառու կարող են հանդիսանալ որոշակի բնակության վայր չունեցող բոլոր անձինք։</t>
  </si>
  <si>
    <t>Սահմանված են կացարանով ապահովման տրամադրման կարգը և պայմանները, ծառայություններ տրամադրող կազմակերպությունները, շահառուների քանակը, խնամքի ծառայությունների չափորոշիչները, մատուցվող ծառայությունների ձևերն ու տեսակները:
Միջոցառումն ունի չորս բաղադրիչ, և ծառայությունը տրամադրվում է հետևյալ չորս տեսակի կազմակերպություններում՝ ընդհանուր տիպի օթևան, հատուկ (մասնագիտացված) օթևան, ընդունիչ-ախտորոշիչ կենտրոն և ճգնաժամային կենտրոն։ 
2024 թվականի կացարանով ապահովման ծառայություններ կստանա 230 շահառու, այդ թվում՝ համապատասխանաբար ըստ օթևանի տեսակների՝ 100, 50, 20 և 60 անձ: Ծառայությունները տրամադրվելու են դրամաշնորհի տրամադրման մրցույթում հաղթած հասարակական կազմակերպությունների կողմից:
2025 և 2026 թվականներին շահառուների թվաքանակները չեն ավելալա և կմնա 230 անձ:</t>
  </si>
  <si>
    <t xml:space="preserve">«Սոցիալական աջակցության մասին» ՀՀ օրենք, հոդված 12, 
ՀՀ կառավարության 2015 թվականի սեպտեմբերի 10-ի N 1069-Ն որոշում:
</t>
  </si>
  <si>
    <t>Միջոցառման իրականացման նպատակով ՀՀ 2024-2026 թվականների ՄԺԾ 2024 թվականի ծրագրի համար նախատեսվում է շահառուների թվաքանակը ավելացնել 130-ով, քանի որ անհրաժեշտ է ստեղծել ժամանակավոր օթևանի 4 տեսակ՝ ընդհանուր տիպի օթևան (18 տարին լրացած մշտական կամ մշտական կամ փաստացի բնակության վայր չունեցող, հոգեկան առողջության ակնհայտ խնդիրներ չունեցող անօթևան 100 անձի համար), հատուկ (մասնագիտացված) օթևան (հոգեկան առողջության խնդիրներ ունեցող անօթևան 50 անձի համար), ընդունիչ-ախտորոշիչ կենտրոն (անձի ինքնությունը չպարզված անօթևան 20 անձի անհետաձգելի սոցիալական աջակցություն տրամադրելու համար) և ճգնաժամային 3 կենտրոններ (տարեց և (կամ) հաշմանդամություն ունեցող 20-ական անձի համար), որոնցից մեկը պետական ոչ առևտրային, մյուս երկուսը՝ մրցույթով ընտրված հասարակական կազմակերպությունների կողմից։ Պահանջվող ֆինանսավորման չափն ավելանում է՝ 222,024.5 հազար դրամ: ՄԺԾԾ 2025 և 2026 թվականների համար չի նախատեսվում ավելացնել շահառուներ՝ ֆինանսավորումը թողնելով նույնը:
Ֆինանսական չափաքանակի, ավելացումը կապված է շահառուների և նոր կենտրոնների ավելացմամբ, որն ամրագրված է ՀՀ կառավարության 2021 թվականի նոյեմբերի 18-ի N 1902-Լ որոշման հավելվածի 9.2-րդ կետով: Մյուս կողմից, հաշվարկի հիմքում են դրվել նվազագույն աշխատավարձերը, որը բարձրացել է (104.0 հազար դրամ) 2023 թվականի հունվարի 1-ից։ Հարկ է նշել, որ դիրքերն ամրապնդվել է հայկական դրամը և տեղի է ունեցել գնաճ, սակայն այդուհանդերձ, այդ բոլոր հարցերով շարունակում է զբաղվել հիմնադրամը։</t>
  </si>
  <si>
    <t>աշխատավարձ</t>
  </si>
  <si>
    <t>գնային գործոն</t>
  </si>
  <si>
    <t>Սննդի տրամադրում</t>
  </si>
  <si>
    <t>ընդհանուր</t>
  </si>
  <si>
    <t>հատուկ</t>
  </si>
  <si>
    <t>ընդունիչ-ախտորոշիչ</t>
  </si>
  <si>
    <t>ճգնաժամային</t>
  </si>
  <si>
    <t xml:space="preserve"> Շահառուների միջին տարեկան թիվը**որից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</si>
</sst>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2" x14ac:knownFonts="1">
    <font>
      <sz val="11"/>
      <color theme="1"/>
      <name val="Calibri"/>
      <family val="2"/>
      <scheme val="minor"/>
    </font>
    <font>
      <b/>
      <sz val="12"/>
      <color theme="1"/>
      <name val="GHEA Grapalat"/>
      <family val="3"/>
    </font>
    <font>
      <sz val="9"/>
      <color theme="1"/>
      <name val="GHEA Grapalat"/>
      <family val="3"/>
    </font>
    <font>
      <vertAlign val="superscript"/>
      <sz val="9"/>
      <color theme="1"/>
      <name val="GHEA Grapalat"/>
      <family val="3"/>
    </font>
    <font>
      <i/>
      <sz val="9"/>
      <color theme="1"/>
      <name val="GHEA Grapalat"/>
      <family val="3"/>
    </font>
    <font>
      <sz val="8"/>
      <color theme="1"/>
      <name val="GHEA Grapalat"/>
      <family val="3"/>
    </font>
    <font>
      <b/>
      <sz val="10"/>
      <color theme="1"/>
      <name val="GHEA Grapalat"/>
      <family val="3"/>
    </font>
    <font>
      <b/>
      <i/>
      <sz val="10"/>
      <color theme="1"/>
      <name val="GHEA Grapalat"/>
      <family val="3"/>
    </font>
    <font>
      <b/>
      <sz val="9"/>
      <color theme="1"/>
      <name val="GHEA Grapalat"/>
      <family val="3"/>
    </font>
    <font>
      <sz val="10"/>
      <color theme="1"/>
      <name val="GHEA Grapalat"/>
      <family val="3"/>
    </font>
    <font>
      <sz val="11"/>
      <color rgb="FF000000"/>
      <name val="Calibri"/>
      <family val="2"/>
    </font>
    <font>
      <b/>
      <vertAlign val="superscript"/>
      <sz val="10"/>
      <color theme="1"/>
      <name val="GHEA Grapalat"/>
      <family val="3"/>
    </font>
    <font>
      <sz val="11"/>
      <color theme="1"/>
      <name val="GHEA Grapalat"/>
      <family val="3"/>
    </font>
    <font>
      <i/>
      <vertAlign val="superscript"/>
      <sz val="9"/>
      <color theme="1"/>
      <name val="GHEA Grapalat"/>
      <family val="3"/>
    </font>
    <font>
      <sz val="11"/>
      <color theme="1"/>
      <name val="Calibri"/>
      <family val="2"/>
      <scheme val="minor"/>
    </font>
    <font>
      <sz val="10"/>
      <name val="Arial"/>
      <family val="2"/>
    </font>
    <font>
      <sz val="8"/>
      <name val="GHEA Grapalat"/>
      <family val="3"/>
    </font>
    <font>
      <sz val="8"/>
      <color rgb="FFFF0000"/>
      <name val="GHEA Grapalat"/>
      <family val="3"/>
    </font>
    <font>
      <b/>
      <sz val="10"/>
      <name val="GHEA Grapalat"/>
      <family val="3"/>
    </font>
    <font>
      <sz val="10"/>
      <name val="GHEA Grapalat"/>
      <family val="3"/>
    </font>
    <font>
      <b/>
      <sz val="8"/>
      <name val="GHEA Grapalat"/>
      <family val="3"/>
    </font>
    <font>
      <b/>
      <sz val="8"/>
      <color theme="1"/>
      <name val="GHEA Grapalat"/>
      <family val="3"/>
    </font>
    <font>
      <sz val="8"/>
      <color indexed="8"/>
      <name val="GHEA Grapalat"/>
      <family val="3"/>
    </font>
    <font>
      <b/>
      <sz val="12"/>
      <name val="GHEA Grapalat"/>
      <family val="3"/>
    </font>
    <font>
      <sz val="12"/>
      <name val="GHEA Grapalat"/>
      <family val="3"/>
    </font>
    <font>
      <sz val="12"/>
      <color rgb="FFFF0000"/>
      <name val="GHEA Grapalat"/>
      <family val="3"/>
    </font>
    <font>
      <b/>
      <sz val="12"/>
      <color indexed="10"/>
      <name val="GHEA Grapalat"/>
      <family val="3"/>
    </font>
    <font>
      <sz val="10"/>
      <color rgb="FFFF0000"/>
      <name val="GHEA Grapalat"/>
      <family val="3"/>
    </font>
    <font>
      <sz val="12"/>
      <color indexed="8"/>
      <name val="GHEA Grapalat"/>
      <family val="3"/>
    </font>
    <font>
      <b/>
      <sz val="12"/>
      <color indexed="8"/>
      <name val="GHEA Grapalat"/>
      <family val="3"/>
    </font>
    <font>
      <sz val="12"/>
      <color theme="1"/>
      <name val="GHEA Grapalat"/>
      <family val="3"/>
    </font>
    <font>
      <sz val="9"/>
      <name val="GHEA Grapalat"/>
      <family val="3"/>
    </font>
  </fonts>
  <fills count="10">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indexed="9"/>
      </patternFill>
    </fill>
    <fill>
      <patternFill patternType="solid">
        <fgColor theme="0"/>
        <bgColor indexed="64"/>
      </patternFill>
    </fill>
    <fill>
      <patternFill patternType="solid">
        <fgColor indexe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ck">
        <color auto="1"/>
      </left>
      <right style="double">
        <color auto="1"/>
      </right>
      <top style="double">
        <color auto="1"/>
      </top>
      <bottom style="double">
        <color auto="1"/>
      </bottom>
      <diagonal/>
    </border>
    <border>
      <left style="thick">
        <color auto="1"/>
      </left>
      <right style="double">
        <color auto="1"/>
      </right>
      <top style="double">
        <color auto="1"/>
      </top>
      <bottom style="thick">
        <color auto="1"/>
      </bottom>
      <diagonal/>
    </border>
  </borders>
  <cellStyleXfs count="3">
    <xf numFmtId="0" fontId="0" fillId="0" borderId="0"/>
    <xf numFmtId="0" fontId="14" fillId="0" borderId="0"/>
    <xf numFmtId="0" fontId="15" fillId="0" borderId="0"/>
  </cellStyleXfs>
  <cellXfs count="142">
    <xf numFmtId="0" fontId="0" fillId="0" borderId="0" xfId="0"/>
    <xf numFmtId="0" fontId="8" fillId="5" borderId="1" xfId="1" applyFont="1" applyFill="1" applyBorder="1" applyAlignment="1">
      <alignment horizontal="left" vertical="center" wrapText="1"/>
    </xf>
    <xf numFmtId="0" fontId="8" fillId="5" borderId="1" xfId="1" applyFont="1" applyFill="1" applyBorder="1" applyAlignment="1">
      <alignment horizontal="left" vertical="center"/>
    </xf>
    <xf numFmtId="0" fontId="2" fillId="5" borderId="1" xfId="1" applyFont="1" applyFill="1" applyBorder="1"/>
    <xf numFmtId="164" fontId="16" fillId="0" borderId="0" xfId="2" applyNumberFormat="1" applyFont="1" applyAlignment="1">
      <alignment horizontal="center"/>
    </xf>
    <xf numFmtId="164" fontId="16" fillId="0" borderId="0" xfId="2" applyNumberFormat="1" applyFont="1" applyFill="1" applyAlignment="1">
      <alignment horizontal="center"/>
    </xf>
    <xf numFmtId="164" fontId="17" fillId="0" borderId="0" xfId="2" applyNumberFormat="1" applyFont="1" applyBorder="1"/>
    <xf numFmtId="164" fontId="16" fillId="0" borderId="0" xfId="2" applyNumberFormat="1" applyFont="1" applyBorder="1"/>
    <xf numFmtId="164" fontId="16" fillId="0" borderId="1" xfId="2" applyNumberFormat="1" applyFont="1" applyBorder="1" applyAlignment="1">
      <alignment wrapText="1"/>
    </xf>
    <xf numFmtId="0" fontId="19" fillId="0" borderId="0" xfId="2" applyFont="1" applyAlignment="1">
      <alignment horizontal="center" wrapText="1"/>
    </xf>
    <xf numFmtId="164" fontId="16" fillId="0" borderId="0" xfId="2" applyNumberFormat="1" applyFont="1" applyBorder="1" applyAlignment="1">
      <alignment wrapText="1"/>
    </xf>
    <xf numFmtId="0" fontId="19" fillId="0" borderId="0" xfId="2" applyFont="1" applyAlignment="1">
      <alignment horizontal="left" vertical="top" wrapText="1"/>
    </xf>
    <xf numFmtId="164" fontId="16" fillId="0" borderId="0" xfId="2" applyNumberFormat="1" applyFont="1" applyBorder="1" applyAlignment="1">
      <alignment horizontal="left" wrapText="1"/>
    </xf>
    <xf numFmtId="164" fontId="16" fillId="0" borderId="0" xfId="2" applyNumberFormat="1" applyFont="1" applyFill="1" applyBorder="1"/>
    <xf numFmtId="164" fontId="20" fillId="0" borderId="0" xfId="2" applyNumberFormat="1" applyFont="1" applyBorder="1" applyAlignment="1">
      <alignment horizontal="center"/>
    </xf>
    <xf numFmtId="164" fontId="5" fillId="0" borderId="1" xfId="0" applyNumberFormat="1" applyFont="1" applyFill="1" applyBorder="1" applyAlignment="1">
      <alignment horizontal="center" wrapText="1"/>
    </xf>
    <xf numFmtId="164" fontId="5" fillId="0" borderId="1" xfId="2" applyNumberFormat="1" applyFont="1" applyFill="1" applyBorder="1" applyAlignment="1">
      <alignment horizontal="center" wrapText="1"/>
    </xf>
    <xf numFmtId="0" fontId="19" fillId="0" borderId="1" xfId="0" applyFont="1" applyFill="1" applyBorder="1" applyAlignment="1">
      <alignment vertical="top" wrapText="1"/>
    </xf>
    <xf numFmtId="164" fontId="16" fillId="0" borderId="18" xfId="2" applyNumberFormat="1" applyFont="1" applyBorder="1" applyAlignment="1">
      <alignment horizontal="center" wrapText="1"/>
    </xf>
    <xf numFmtId="164" fontId="16" fillId="0" borderId="1" xfId="2" applyNumberFormat="1" applyFont="1" applyFill="1" applyBorder="1" applyAlignment="1">
      <alignment wrapText="1"/>
    </xf>
    <xf numFmtId="164" fontId="17" fillId="0" borderId="1" xfId="2" applyNumberFormat="1" applyFont="1" applyBorder="1"/>
    <xf numFmtId="164" fontId="16" fillId="0" borderId="1" xfId="2" applyNumberFormat="1" applyFont="1" applyBorder="1"/>
    <xf numFmtId="164" fontId="16" fillId="0" borderId="1" xfId="2" applyNumberFormat="1" applyFont="1" applyBorder="1" applyAlignment="1">
      <alignment horizontal="center" wrapText="1"/>
    </xf>
    <xf numFmtId="164" fontId="17" fillId="0" borderId="1" xfId="2" applyNumberFormat="1" applyFont="1" applyFill="1" applyBorder="1" applyAlignment="1">
      <alignment wrapText="1"/>
    </xf>
    <xf numFmtId="164" fontId="20" fillId="7" borderId="1" xfId="2" applyNumberFormat="1" applyFont="1" applyFill="1" applyBorder="1" applyAlignment="1">
      <alignment horizontal="center" wrapText="1"/>
    </xf>
    <xf numFmtId="164" fontId="5" fillId="0" borderId="1" xfId="2" applyNumberFormat="1" applyFont="1" applyFill="1" applyBorder="1" applyAlignment="1">
      <alignment wrapText="1"/>
    </xf>
    <xf numFmtId="164" fontId="21" fillId="0" borderId="1" xfId="2" applyNumberFormat="1" applyFont="1" applyBorder="1" applyAlignment="1">
      <alignment horizontal="center" wrapText="1"/>
    </xf>
    <xf numFmtId="164" fontId="5" fillId="0" borderId="1" xfId="2" applyNumberFormat="1" applyFont="1" applyBorder="1" applyAlignment="1">
      <alignment horizontal="center" wrapText="1"/>
    </xf>
    <xf numFmtId="164" fontId="21" fillId="0" borderId="1" xfId="2" applyNumberFormat="1" applyFont="1" applyFill="1" applyBorder="1" applyAlignment="1">
      <alignment horizontal="center" wrapText="1"/>
    </xf>
    <xf numFmtId="164" fontId="22" fillId="0" borderId="1" xfId="2" applyNumberFormat="1" applyFont="1" applyFill="1" applyBorder="1" applyAlignment="1">
      <alignment wrapText="1"/>
    </xf>
    <xf numFmtId="2" fontId="16" fillId="0" borderId="1" xfId="2" applyNumberFormat="1" applyFont="1" applyFill="1" applyBorder="1" applyAlignment="1">
      <alignment wrapText="1"/>
    </xf>
    <xf numFmtId="164" fontId="22" fillId="0" borderId="1" xfId="2" applyNumberFormat="1" applyFont="1" applyFill="1" applyBorder="1" applyAlignment="1">
      <alignment horizontal="center" wrapText="1"/>
    </xf>
    <xf numFmtId="1" fontId="16" fillId="0" borderId="1" xfId="2" applyNumberFormat="1" applyFont="1" applyFill="1" applyBorder="1" applyAlignment="1">
      <alignment wrapText="1"/>
    </xf>
    <xf numFmtId="164" fontId="20" fillId="9" borderId="1" xfId="2" applyNumberFormat="1" applyFont="1" applyFill="1" applyBorder="1" applyAlignment="1">
      <alignment horizontal="center" wrapText="1"/>
    </xf>
    <xf numFmtId="2" fontId="5" fillId="0" borderId="1" xfId="2" applyNumberFormat="1" applyFont="1" applyFill="1" applyBorder="1" applyAlignment="1">
      <alignment wrapText="1"/>
    </xf>
    <xf numFmtId="2" fontId="17" fillId="0" borderId="1" xfId="2" applyNumberFormat="1" applyFont="1" applyFill="1" applyBorder="1" applyAlignment="1">
      <alignment wrapText="1"/>
    </xf>
    <xf numFmtId="164" fontId="16" fillId="0" borderId="19" xfId="2" applyNumberFormat="1" applyFont="1" applyBorder="1"/>
    <xf numFmtId="164" fontId="16" fillId="0" borderId="20" xfId="2" applyNumberFormat="1" applyFont="1" applyBorder="1"/>
    <xf numFmtId="164" fontId="16" fillId="0" borderId="20" xfId="2" applyNumberFormat="1" applyFont="1" applyFill="1" applyBorder="1"/>
    <xf numFmtId="164" fontId="5" fillId="0" borderId="20" xfId="2" applyNumberFormat="1" applyFont="1" applyFill="1" applyBorder="1"/>
    <xf numFmtId="164" fontId="17" fillId="0" borderId="20" xfId="2" applyNumberFormat="1" applyFont="1" applyFill="1" applyBorder="1"/>
    <xf numFmtId="164" fontId="16" fillId="0" borderId="20" xfId="2" applyNumberFormat="1" applyFont="1" applyFill="1" applyBorder="1" applyAlignment="1">
      <alignment wrapText="1"/>
    </xf>
    <xf numFmtId="0" fontId="23" fillId="0" borderId="0" xfId="2" applyFont="1" applyBorder="1" applyAlignment="1">
      <alignment vertical="top" wrapText="1"/>
    </xf>
    <xf numFmtId="164" fontId="24" fillId="0" borderId="0" xfId="2" applyNumberFormat="1" applyFont="1" applyBorder="1"/>
    <xf numFmtId="0" fontId="24" fillId="0" borderId="0" xfId="2" applyFont="1" applyFill="1" applyBorder="1" applyAlignment="1">
      <alignment vertical="top"/>
    </xf>
    <xf numFmtId="0" fontId="25" fillId="0" borderId="0" xfId="2" applyFont="1" applyFill="1" applyBorder="1" applyAlignment="1">
      <alignment vertical="top"/>
    </xf>
    <xf numFmtId="0" fontId="19" fillId="0" borderId="0" xfId="2" applyFont="1" applyAlignment="1">
      <alignment wrapText="1"/>
    </xf>
    <xf numFmtId="0" fontId="27" fillId="0" borderId="0" xfId="2" applyFont="1" applyAlignment="1">
      <alignment wrapText="1"/>
    </xf>
    <xf numFmtId="0" fontId="9" fillId="0" borderId="0" xfId="2" applyFont="1" applyAlignment="1">
      <alignment wrapText="1"/>
    </xf>
    <xf numFmtId="164" fontId="16" fillId="0" borderId="0" xfId="2" applyNumberFormat="1" applyFont="1" applyFill="1"/>
    <xf numFmtId="164" fontId="16" fillId="0" borderId="0" xfId="2" applyNumberFormat="1" applyFont="1"/>
    <xf numFmtId="0" fontId="6" fillId="0" borderId="0" xfId="1" applyFont="1" applyAlignment="1">
      <alignment vertical="center"/>
    </xf>
    <xf numFmtId="0" fontId="14" fillId="0" borderId="0" xfId="1"/>
    <xf numFmtId="0" fontId="14" fillId="3" borderId="0" xfId="1" applyFill="1"/>
    <xf numFmtId="0" fontId="6" fillId="0" borderId="0" xfId="1" applyFont="1" applyAlignment="1">
      <alignment horizontal="left" vertical="center"/>
    </xf>
    <xf numFmtId="0" fontId="6" fillId="0" borderId="0" xfId="1" applyFont="1"/>
    <xf numFmtId="0" fontId="9" fillId="0" borderId="0" xfId="1" applyFont="1"/>
    <xf numFmtId="0" fontId="12" fillId="0" borderId="0" xfId="1" applyFont="1"/>
    <xf numFmtId="0" fontId="1" fillId="0" borderId="0" xfId="1" applyFont="1" applyAlignment="1">
      <alignment horizontal="left" vertical="center"/>
    </xf>
    <xf numFmtId="0" fontId="2" fillId="3" borderId="1" xfId="1" applyFont="1" applyFill="1" applyBorder="1" applyAlignment="1">
      <alignment vertical="center" wrapText="1"/>
    </xf>
    <xf numFmtId="1" fontId="8" fillId="5" borderId="1" xfId="1" applyNumberFormat="1" applyFont="1" applyFill="1" applyBorder="1" applyAlignment="1">
      <alignment horizontal="left" vertical="center"/>
    </xf>
    <xf numFmtId="0" fontId="2" fillId="3" borderId="1" xfId="1" applyFont="1" applyFill="1" applyBorder="1" applyAlignment="1">
      <alignment vertical="top" wrapText="1"/>
    </xf>
    <xf numFmtId="0" fontId="2" fillId="3" borderId="1" xfId="1" applyFont="1" applyFill="1" applyBorder="1" applyAlignment="1">
      <alignment horizontal="left" vertical="top" wrapText="1"/>
    </xf>
    <xf numFmtId="0" fontId="31" fillId="5" borderId="1" xfId="1" applyFont="1" applyFill="1" applyBorder="1" applyAlignment="1">
      <alignment horizontal="left" vertical="top"/>
    </xf>
    <xf numFmtId="0" fontId="1" fillId="0" borderId="0" xfId="1" applyFont="1" applyAlignment="1">
      <alignment horizontal="left" vertical="center" wrapText="1"/>
    </xf>
    <xf numFmtId="0" fontId="7" fillId="0" borderId="3" xfId="1" applyFont="1" applyBorder="1" applyAlignment="1">
      <alignment vertical="center"/>
    </xf>
    <xf numFmtId="0" fontId="7" fillId="0" borderId="0" xfId="1" applyFont="1" applyBorder="1" applyAlignment="1">
      <alignment vertical="center"/>
    </xf>
    <xf numFmtId="0" fontId="7" fillId="0" borderId="3" xfId="1" applyFont="1" applyBorder="1" applyAlignment="1">
      <alignment horizontal="left" vertical="center"/>
    </xf>
    <xf numFmtId="0" fontId="7" fillId="0" borderId="0" xfId="1" applyFont="1" applyBorder="1" applyAlignment="1">
      <alignment horizontal="left" vertical="center"/>
    </xf>
    <xf numFmtId="0" fontId="4" fillId="0" borderId="0" xfId="1" applyFont="1" applyBorder="1" applyAlignment="1">
      <alignment vertical="center"/>
    </xf>
    <xf numFmtId="0" fontId="2" fillId="0" borderId="0" xfId="1" applyFont="1" applyBorder="1" applyAlignment="1">
      <alignment vertical="center"/>
    </xf>
    <xf numFmtId="0" fontId="2" fillId="5" borderId="1" xfId="1" applyFont="1" applyFill="1" applyBorder="1" applyAlignment="1">
      <alignment vertical="center" wrapText="1"/>
    </xf>
    <xf numFmtId="0" fontId="2" fillId="2" borderId="1" xfId="1" applyFont="1" applyFill="1" applyBorder="1" applyAlignment="1">
      <alignment vertical="center" wrapText="1"/>
    </xf>
    <xf numFmtId="0" fontId="2" fillId="3"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4" borderId="1" xfId="1" applyFont="1" applyFill="1" applyBorder="1" applyAlignment="1">
      <alignment horizontal="center" vertical="center" wrapText="1"/>
    </xf>
    <xf numFmtId="0" fontId="2" fillId="6" borderId="1" xfId="1" applyFont="1" applyFill="1" applyBorder="1" applyAlignment="1">
      <alignment horizontal="center" vertical="center" wrapText="1"/>
    </xf>
    <xf numFmtId="0" fontId="2" fillId="5" borderId="1" xfId="1" applyFont="1" applyFill="1" applyBorder="1" applyAlignment="1">
      <alignment horizontal="left" vertical="top" wrapText="1"/>
    </xf>
    <xf numFmtId="0" fontId="8" fillId="5" borderId="1" xfId="1" applyFont="1" applyFill="1" applyBorder="1" applyAlignment="1">
      <alignment vertical="center" wrapText="1"/>
    </xf>
    <xf numFmtId="2" fontId="2" fillId="2" borderId="1" xfId="1" applyNumberFormat="1" applyFont="1" applyFill="1" applyBorder="1" applyAlignment="1">
      <alignment horizontal="center" vertical="center" wrapText="1"/>
    </xf>
    <xf numFmtId="0" fontId="2" fillId="8" borderId="27" xfId="0" applyFont="1" applyFill="1" applyBorder="1" applyAlignment="1">
      <alignment horizontal="center" vertical="center"/>
    </xf>
    <xf numFmtId="0" fontId="2" fillId="8" borderId="28" xfId="0" applyFont="1" applyFill="1" applyBorder="1" applyAlignment="1">
      <alignment horizontal="center" vertical="center"/>
    </xf>
    <xf numFmtId="164" fontId="16" fillId="0" borderId="0" xfId="2" applyNumberFormat="1" applyFont="1" applyAlignment="1">
      <alignment horizontal="center"/>
    </xf>
    <xf numFmtId="164" fontId="5" fillId="0" borderId="9" xfId="2" applyNumberFormat="1" applyFont="1" applyBorder="1" applyAlignment="1">
      <alignment horizontal="center" vertical="center" wrapText="1"/>
    </xf>
    <xf numFmtId="164" fontId="5" fillId="0" borderId="2" xfId="2" applyNumberFormat="1" applyFont="1" applyBorder="1" applyAlignment="1">
      <alignment horizontal="center" vertical="center" wrapText="1"/>
    </xf>
    <xf numFmtId="0" fontId="24" fillId="0" borderId="0" xfId="2" applyFont="1" applyBorder="1" applyAlignment="1">
      <alignment vertical="top" wrapText="1"/>
    </xf>
    <xf numFmtId="0" fontId="19" fillId="0" borderId="0" xfId="2" applyFont="1" applyAlignment="1">
      <alignment wrapText="1"/>
    </xf>
    <xf numFmtId="0" fontId="28" fillId="0" borderId="0" xfId="2" applyFont="1" applyBorder="1" applyAlignment="1">
      <alignment vertical="top" wrapText="1"/>
    </xf>
    <xf numFmtId="0" fontId="9" fillId="0" borderId="0" xfId="2" applyFont="1" applyAlignment="1">
      <alignment wrapText="1"/>
    </xf>
    <xf numFmtId="0" fontId="30" fillId="0" borderId="0" xfId="2" applyFont="1" applyBorder="1" applyAlignment="1">
      <alignment vertical="top" wrapText="1"/>
    </xf>
    <xf numFmtId="0" fontId="30" fillId="0" borderId="0" xfId="2" applyFont="1" applyAlignment="1">
      <alignment vertical="top" wrapText="1"/>
    </xf>
    <xf numFmtId="164" fontId="5" fillId="0" borderId="11" xfId="2" applyNumberFormat="1" applyFont="1" applyFill="1" applyBorder="1" applyAlignment="1">
      <alignment horizontal="center" wrapText="1"/>
    </xf>
    <xf numFmtId="164" fontId="5" fillId="0" borderId="12" xfId="2" applyNumberFormat="1" applyFont="1" applyFill="1" applyBorder="1" applyAlignment="1">
      <alignment horizontal="center" wrapText="1"/>
    </xf>
    <xf numFmtId="164" fontId="5" fillId="0" borderId="13" xfId="2" applyNumberFormat="1" applyFont="1" applyFill="1" applyBorder="1" applyAlignment="1">
      <alignment horizontal="center" wrapText="1"/>
    </xf>
    <xf numFmtId="164" fontId="5" fillId="0" borderId="9" xfId="2" applyNumberFormat="1" applyFont="1" applyFill="1" applyBorder="1" applyAlignment="1">
      <alignment horizontal="center" wrapText="1"/>
    </xf>
    <xf numFmtId="164" fontId="5" fillId="0" borderId="2" xfId="2" applyNumberFormat="1" applyFont="1" applyFill="1" applyBorder="1" applyAlignment="1">
      <alignment horizontal="center" wrapText="1"/>
    </xf>
    <xf numFmtId="164" fontId="5" fillId="0" borderId="14" xfId="2" applyNumberFormat="1" applyFont="1" applyFill="1" applyBorder="1" applyAlignment="1">
      <alignment horizontal="center" vertical="center" wrapText="1"/>
    </xf>
    <xf numFmtId="164" fontId="5" fillId="0" borderId="15" xfId="2" applyNumberFormat="1" applyFont="1" applyFill="1" applyBorder="1" applyAlignment="1">
      <alignment horizontal="center" vertical="center" wrapText="1"/>
    </xf>
    <xf numFmtId="164" fontId="5" fillId="0" borderId="16" xfId="2" applyNumberFormat="1" applyFont="1" applyFill="1" applyBorder="1" applyAlignment="1">
      <alignment horizontal="center" vertical="center" wrapText="1"/>
    </xf>
    <xf numFmtId="164" fontId="5" fillId="9" borderId="14" xfId="2" applyNumberFormat="1" applyFont="1" applyFill="1" applyBorder="1" applyAlignment="1">
      <alignment horizontal="center" vertical="center" wrapText="1"/>
    </xf>
    <xf numFmtId="164" fontId="5" fillId="9" borderId="15" xfId="2" applyNumberFormat="1" applyFont="1" applyFill="1" applyBorder="1" applyAlignment="1">
      <alignment horizontal="center" vertical="center" wrapText="1"/>
    </xf>
    <xf numFmtId="164" fontId="5" fillId="9" borderId="16" xfId="2" applyNumberFormat="1" applyFont="1" applyFill="1" applyBorder="1" applyAlignment="1">
      <alignment horizontal="center" vertical="center" wrapText="1"/>
    </xf>
    <xf numFmtId="164" fontId="19" fillId="0" borderId="10" xfId="0" applyNumberFormat="1" applyFont="1" applyFill="1" applyBorder="1" applyAlignment="1">
      <alignment vertical="top" wrapText="1"/>
    </xf>
    <xf numFmtId="0" fontId="19" fillId="0" borderId="1" xfId="0" applyFont="1" applyBorder="1" applyAlignment="1">
      <alignment vertical="top" wrapText="1"/>
    </xf>
    <xf numFmtId="164" fontId="19" fillId="0" borderId="10" xfId="0" applyNumberFormat="1" applyFont="1" applyFill="1" applyBorder="1" applyAlignment="1">
      <alignment horizontal="left" vertical="top" wrapText="1"/>
    </xf>
    <xf numFmtId="164" fontId="19" fillId="8" borderId="10" xfId="0" applyNumberFormat="1" applyFont="1" applyFill="1" applyBorder="1" applyAlignment="1">
      <alignment horizontal="center" vertical="top" wrapText="1"/>
    </xf>
    <xf numFmtId="0" fontId="19" fillId="8" borderId="1" xfId="0" applyFont="1" applyFill="1" applyBorder="1" applyAlignment="1">
      <alignment horizontal="center" vertical="top" wrapText="1"/>
    </xf>
    <xf numFmtId="164" fontId="5" fillId="0" borderId="11" xfId="2" applyNumberFormat="1" applyFont="1" applyFill="1" applyBorder="1" applyAlignment="1">
      <alignment horizontal="center" vertical="center" wrapText="1"/>
    </xf>
    <xf numFmtId="164" fontId="5" fillId="0" borderId="12" xfId="2" applyNumberFormat="1" applyFont="1" applyFill="1" applyBorder="1" applyAlignment="1">
      <alignment horizontal="center" vertical="center" wrapText="1"/>
    </xf>
    <xf numFmtId="164" fontId="5" fillId="0" borderId="13" xfId="2" applyNumberFormat="1" applyFont="1" applyFill="1" applyBorder="1" applyAlignment="1">
      <alignment horizontal="center" vertical="center" wrapText="1"/>
    </xf>
    <xf numFmtId="164" fontId="18" fillId="0" borderId="0" xfId="2" applyNumberFormat="1" applyFont="1" applyBorder="1" applyAlignment="1">
      <alignment horizontal="center" wrapText="1"/>
    </xf>
    <xf numFmtId="0" fontId="19" fillId="0" borderId="0" xfId="2" applyFont="1" applyAlignment="1">
      <alignment horizontal="center" wrapText="1"/>
    </xf>
    <xf numFmtId="164" fontId="1" fillId="0" borderId="0" xfId="2" applyNumberFormat="1" applyFont="1" applyBorder="1" applyAlignment="1">
      <alignment horizontal="left" vertical="top" wrapText="1"/>
    </xf>
    <xf numFmtId="0" fontId="19" fillId="0" borderId="0" xfId="2" applyFont="1" applyAlignment="1">
      <alignment horizontal="left" vertical="top" wrapText="1"/>
    </xf>
    <xf numFmtId="164" fontId="20" fillId="0" borderId="7" xfId="2" applyNumberFormat="1" applyFont="1" applyBorder="1" applyAlignment="1">
      <alignment horizontal="left" wrapText="1"/>
    </xf>
    <xf numFmtId="164" fontId="20" fillId="0" borderId="8" xfId="2" applyNumberFormat="1" applyFont="1" applyBorder="1" applyAlignment="1">
      <alignment horizontal="center" wrapText="1"/>
    </xf>
    <xf numFmtId="164" fontId="20" fillId="0" borderId="17" xfId="2" applyNumberFormat="1" applyFont="1" applyBorder="1" applyAlignment="1">
      <alignment horizontal="center" wrapText="1"/>
    </xf>
    <xf numFmtId="164" fontId="16" fillId="7" borderId="9" xfId="2" applyNumberFormat="1" applyFont="1" applyFill="1" applyBorder="1" applyAlignment="1">
      <alignment horizontal="center" vertical="center" wrapText="1"/>
    </xf>
    <xf numFmtId="164" fontId="16" fillId="7" borderId="2" xfId="2" applyNumberFormat="1" applyFont="1" applyFill="1" applyBorder="1" applyAlignment="1">
      <alignment horizontal="center" vertical="center" wrapText="1"/>
    </xf>
    <xf numFmtId="0" fontId="2" fillId="3" borderId="1" xfId="1" applyFont="1" applyFill="1" applyBorder="1" applyAlignment="1">
      <alignment horizontal="center" vertical="center" wrapText="1"/>
    </xf>
    <xf numFmtId="0" fontId="2" fillId="3" borderId="21" xfId="1" applyFont="1" applyFill="1" applyBorder="1" applyAlignment="1">
      <alignment horizontal="center" vertical="center" wrapText="1"/>
    </xf>
    <xf numFmtId="0" fontId="2" fillId="3" borderId="22" xfId="1" applyFont="1" applyFill="1" applyBorder="1" applyAlignment="1">
      <alignment horizontal="center" vertical="center" wrapText="1"/>
    </xf>
    <xf numFmtId="0" fontId="2" fillId="3" borderId="23" xfId="1" applyFont="1" applyFill="1" applyBorder="1" applyAlignment="1">
      <alignment horizontal="center" vertical="center" wrapText="1"/>
    </xf>
    <xf numFmtId="0" fontId="2" fillId="3" borderId="24" xfId="1" applyFont="1" applyFill="1" applyBorder="1" applyAlignment="1">
      <alignment horizontal="center" vertical="center" wrapText="1"/>
    </xf>
    <xf numFmtId="0" fontId="2" fillId="3" borderId="25" xfId="1" applyFont="1" applyFill="1" applyBorder="1" applyAlignment="1">
      <alignment horizontal="center" vertical="center" wrapText="1"/>
    </xf>
    <xf numFmtId="0" fontId="2" fillId="3" borderId="26" xfId="1" applyFont="1" applyFill="1" applyBorder="1" applyAlignment="1">
      <alignment horizontal="center" vertical="center" wrapText="1"/>
    </xf>
    <xf numFmtId="0" fontId="2" fillId="5" borderId="21" xfId="1" applyFont="1" applyFill="1" applyBorder="1" applyAlignment="1">
      <alignment horizontal="center" wrapText="1"/>
    </xf>
    <xf numFmtId="0" fontId="2" fillId="5" borderId="22" xfId="1" applyFont="1" applyFill="1" applyBorder="1" applyAlignment="1">
      <alignment horizontal="center" wrapText="1"/>
    </xf>
    <xf numFmtId="0" fontId="2" fillId="5" borderId="23" xfId="1" applyFont="1" applyFill="1" applyBorder="1" applyAlignment="1">
      <alignment horizontal="center" wrapText="1"/>
    </xf>
    <xf numFmtId="0" fontId="2" fillId="5" borderId="24" xfId="1" applyFont="1" applyFill="1" applyBorder="1" applyAlignment="1">
      <alignment horizontal="center" wrapText="1"/>
    </xf>
    <xf numFmtId="0" fontId="2" fillId="5" borderId="25" xfId="1" applyFont="1" applyFill="1" applyBorder="1" applyAlignment="1">
      <alignment horizontal="center" wrapText="1"/>
    </xf>
    <xf numFmtId="0" fontId="2" fillId="5" borderId="26" xfId="1" applyFont="1" applyFill="1" applyBorder="1" applyAlignment="1">
      <alignment horizontal="center" wrapText="1"/>
    </xf>
    <xf numFmtId="0" fontId="2" fillId="5" borderId="4" xfId="1" applyFont="1" applyFill="1" applyBorder="1" applyAlignment="1">
      <alignment horizontal="center" vertical="center"/>
    </xf>
    <xf numFmtId="0" fontId="2" fillId="5" borderId="5" xfId="1" applyFont="1" applyFill="1" applyBorder="1" applyAlignment="1">
      <alignment horizontal="center" vertical="center"/>
    </xf>
    <xf numFmtId="0" fontId="2" fillId="5" borderId="6" xfId="1" applyFont="1" applyFill="1" applyBorder="1" applyAlignment="1">
      <alignment horizontal="center" vertical="center"/>
    </xf>
    <xf numFmtId="0" fontId="2" fillId="2" borderId="1" xfId="1" applyFont="1" applyFill="1" applyBorder="1" applyAlignment="1">
      <alignment horizontal="center" vertical="center" wrapText="1"/>
    </xf>
    <xf numFmtId="0" fontId="2" fillId="4" borderId="1" xfId="1" applyFont="1" applyFill="1" applyBorder="1" applyAlignment="1">
      <alignment horizontal="center" vertical="center" wrapText="1"/>
    </xf>
    <xf numFmtId="0" fontId="2" fillId="6" borderId="1" xfId="1" applyFont="1" applyFill="1" applyBorder="1" applyAlignment="1">
      <alignment horizontal="center" vertical="center" wrapText="1"/>
    </xf>
    <xf numFmtId="0" fontId="2" fillId="3" borderId="1" xfId="1" applyFont="1" applyFill="1" applyBorder="1" applyAlignment="1">
      <alignment horizontal="center" vertical="top" wrapText="1"/>
    </xf>
    <xf numFmtId="0" fontId="2" fillId="5" borderId="1" xfId="1" applyFont="1" applyFill="1" applyBorder="1" applyAlignment="1">
      <alignment horizontal="left" vertical="top" wrapText="1"/>
    </xf>
    <xf numFmtId="0" fontId="2" fillId="5" borderId="1" xfId="1" applyFont="1" applyFill="1" applyBorder="1" applyAlignment="1">
      <alignment horizontal="left" vertical="top"/>
    </xf>
    <xf numFmtId="2" fontId="2" fillId="5" borderId="1" xfId="1" applyNumberFormat="1" applyFont="1" applyFill="1" applyBorder="1"/>
  </cellXfs>
  <cellStyles count="3">
    <cellStyle name="Normal" xfId="0" builtinId="0"/>
    <cellStyle name="Normal 2" xfId="2"/>
    <cellStyle name="Normal 8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26</xdr:row>
          <xdr:rowOff>0</xdr:rowOff>
        </xdr:from>
        <xdr:to>
          <xdr:col>2</xdr:col>
          <xdr:colOff>1171575</xdr:colOff>
          <xdr:row>27</xdr:row>
          <xdr:rowOff>28575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F7ED3ED6-2776-433D-802E-DA8DADA95E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171450</xdr:rowOff>
        </xdr:from>
        <xdr:to>
          <xdr:col>2</xdr:col>
          <xdr:colOff>1924050</xdr:colOff>
          <xdr:row>25</xdr:row>
          <xdr:rowOff>28575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9A08A704-C829-490C-A068-1DDB635283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1924050</xdr:colOff>
          <xdr:row>26</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3FCEF223-BEF5-446B-A83C-D23086FF3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9525</xdr:rowOff>
        </xdr:from>
        <xdr:to>
          <xdr:col>2</xdr:col>
          <xdr:colOff>571500</xdr:colOff>
          <xdr:row>28</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8325C5BF-A062-4926-AA02-641151659F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D%20Informacia\Gohar%20Hayrapetjan\2015%20byuje\2015\2015\ampop\Doc%203%20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rmine.Hovsepyan\AppData\Local\Microsoft\Windows\INetCache\Content.Outlook\AOMDCOIP\havelvac%201%20dzev%201%20dzev%202%20%20cazaxsakazm%20ampop%20(000000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3"/>
      <sheetName val="Instructions"/>
    </sheetNames>
    <sheetDataSet>
      <sheetData sheetId="0">
        <row r="9">
          <cell r="A9" t="str">
            <v>Ìñ³·ñ³ÛÇÝ ¹³ëÇãÁ</v>
          </cell>
        </row>
        <row r="14">
          <cell r="A14" t="str">
            <v>ø³Ý³Ï³Ï³Ý</v>
          </cell>
        </row>
        <row r="15">
          <cell r="A15" t="str">
            <v>àñ³Ï³Ï³Ý</v>
          </cell>
        </row>
        <row r="16">
          <cell r="A16" t="str">
            <v>Ä³ÙÏ»ï³ÛÝáõÃÛ³Ý</v>
          </cell>
        </row>
        <row r="17">
          <cell r="A17" t="str">
            <v>Ø³ïáõóíáÕ Í³é³ÛáõÃÛ³Ý íñ³ Ï³ï³ñíáÕ Í³ËëÁ (Ñ³½³ñ ¹ñ³Ù)</v>
          </cell>
        </row>
        <row r="18">
          <cell r="A18" t="str">
            <v>Ìñ³·ÇñÁ (Íñ³·ñ»ñÁ), áñÇ (áñáÝó) ßñç³Ý³ÏÝ»ñáõÙ Çñ³Ï³Ý³óíáõÙ ¿ ù³Õ³ù³Ï³ÝáõÃÛ³Ý ÙÇçáó³éáõÙÁ</v>
          </cell>
        </row>
        <row r="20">
          <cell r="A20" t="str">
            <v>ì»ñçÝ³Ï³Ý ³ñ¹ÛáõÝùÇ ÝÏ³ñ³·ñáõÃÛáõÝÁ</v>
          </cell>
        </row>
        <row r="22">
          <cell r="A22" t="str">
            <v>Ì³é³ÛáõÃÛáõÝ Ù³ïáõóáÕÇ (Ù³ïáõóáÕÝ»ñÇ) ³Ýí³ÝáõÙÁ</v>
          </cell>
        </row>
        <row r="30">
          <cell r="A30" t="str">
            <v>Ìñ³·ñ³ÛÇÝ ¹³ëÇãÁ</v>
          </cell>
        </row>
        <row r="35">
          <cell r="A35" t="str">
            <v>ø³Ý³Ï³Ï³Ý</v>
          </cell>
        </row>
        <row r="36">
          <cell r="A36" t="str">
            <v>îíÛ³É ï³ñí³ å»ï³Ï³Ý µÛáõç»Çó ³ÏïÇíÇ Ó»éù µ»ñÙ³Ý, Ï³éáõóÙ³Ý Ï³Ù ÑÇÙÝ³Ýáñá·Ù³Ý íñ³ Ï³ï³ñíáÕ Í³Ëë»ñÁ (Ñ³½³ñ ¹ñ³Ù)</v>
          </cell>
        </row>
        <row r="37">
          <cell r="A37" t="str">
            <v>²ÏïÇíÇ Í³é³ÛáõÃÛ³Ý Ï³ÝË³ï»ëíáÕ Å³ÙÏ»ïÁ</v>
          </cell>
        </row>
        <row r="38">
          <cell r="A38" t="str">
            <v>²ÏïÇíÇ ÁÝ¹Ñ³Ýáõñ ³ñÅ»ùÁ  (Ñ³½³ñ ¹ñ³Ù)</v>
          </cell>
        </row>
        <row r="39">
          <cell r="A39" t="str">
            <v>îíÛ³É µÛáõç»ï³ÛÇÝ ï³ñí³Ý Ý³Ëáñ¹áÕ µÛáõç»ï³ÛÇÝ ï³ñÇÝ»ñÇ ÁÝÃ³óùáõÙ ³ÏïÇíÇ íñ³ Ï³ï³ñí³Í Í³Ëë»ñÁ (Ñ³½³ñ ¹ñ³Ù)</v>
          </cell>
        </row>
        <row r="40">
          <cell r="A40" t="str">
            <v>²ÏïÇíÝ û·ï³·áñÍáÕ Ï³½Ù³Ï»ñåáõÃÛ³Ý ³Ýí³ÝáõÙÁ</v>
          </cell>
        </row>
        <row r="42">
          <cell r="A42" t="str">
            <v xml:space="preserve">öáË³ñÇÝíáÕ ³ÏïÇíÝ»ñÇ ÝÏ³ñ³·ñáõÃÛáõÝÁ </v>
          </cell>
        </row>
        <row r="44">
          <cell r="A44" t="str">
            <v>²½¹»óáõÃÛáõÝÁ Ï³½Ù³Ï»ñåáõÃÛ³Ý Ï³ñáÕáõÃÛáõÝÝ»ñÇ ½³ñ·³óÙ³Ý íñ³, Ù³ëÝ³íáñ³å»ë</v>
          </cell>
        </row>
        <row r="47">
          <cell r="A47" t="str">
            <v xml:space="preserve">Ìñ³·ÇñÁ (Íñ³·ñ»ñÁ), áñÇ (áñáÝó) ßñç³Ý³ÏÝ»ñáõÙ Çñ³Ï³Ý³óíáõÙ ¿ ù³Õ³ù³Ï³ÝáõÃÛ³Ý ÙÇçáó³éáõÙÁ </v>
          </cell>
        </row>
        <row r="49">
          <cell r="A49" t="str">
            <v>ì»ñçÝ³Ï³Ý ³ñ¹ÛáõÝùÇ ÝÏ³ñ³·ñáõÃÛáõÝÁ</v>
          </cell>
        </row>
        <row r="53">
          <cell r="A53" t="str">
            <v>Ìñ³·ñ³ÛÇÝ ¹³ëÇãÁ</v>
          </cell>
        </row>
        <row r="58">
          <cell r="A58" t="str">
            <v>ø³Ý³Ï³Ï³Ý</v>
          </cell>
        </row>
        <row r="59">
          <cell r="A59" t="str">
            <v>ì³×³éùÇó Ï³ÝË³ï»ëíáÕ Ùáõïù»ñÁ (Ñ³½³ñ ¹ñ³Ù)</v>
          </cell>
        </row>
        <row r="60">
          <cell r="A60" t="str">
            <v xml:space="preserve">²ÏïÇíÇ ï³ñÇùÁ </v>
          </cell>
        </row>
        <row r="61">
          <cell r="A61" t="str">
            <v>²ÏïÇíÇ ëÏ½µÝ³Ï³Ý ³ñÅ»ùÁ  (Ñ³½³ñ ¹ñ³Ù)</v>
          </cell>
        </row>
        <row r="62">
          <cell r="A62" t="str">
            <v xml:space="preserve">ì³×³éùÇ ³ñ¹ÛáõÝùáõÙ Ï³ñáÕáõÃÛáõÝÝ»ñÇ íñ³ ÑÝ³ñ³íáñ ³½¹»óáõÃÛáõÝÁ, Ù³ëÝ³íáñ³å»ë` </v>
          </cell>
        </row>
        <row r="65">
          <cell r="A65" t="str">
            <v>²ÏïÇíÝ û·ï³·áñÍáÕ Ï³½Ù³Ï»ñåáõÃÛ³Ý ³Ýí³ÝáõÙÁ</v>
          </cell>
        </row>
        <row r="74">
          <cell r="A74" t="str">
            <v>Ìñ³·ñ³ÛÇÝ ¹³ëÇãÁ</v>
          </cell>
        </row>
        <row r="79">
          <cell r="A79" t="str">
            <v>ø³Ý³Ï³Ï³Ý</v>
          </cell>
        </row>
        <row r="80">
          <cell r="A80" t="str">
            <v>îíÛ³É ï³ñí³ å»ï³Ï³Ý µÛáõç»Çó ³ÏïÇíÇ Ó»éù µ»ñÙ³Ý, Ï³éáõóÙ³Ý Ï³Ù ÑÇÙÝ³Ýáñá·Ù³Ý íñ³ Ï³ï³ñíáÕ Í³Ëë»ñÁ (Ñ³½³ñ ¹ñ³Ù)</v>
          </cell>
        </row>
        <row r="81">
          <cell r="A81" t="str">
            <v>²ÏïÇíÇ Í³é³ÛáõÃÛ³Ý Ï³ÝË³ï»ëíáÕ Å³ÙÏ»ïÁ</v>
          </cell>
        </row>
        <row r="82">
          <cell r="A82" t="str">
            <v>²ÏïÇíÇ ÁÝ¹Ñ³Ýáõñ ³ñÅ»ùÁ  (Ñ³½³ñ ¹ñ³Ù)</v>
          </cell>
        </row>
        <row r="83">
          <cell r="A83" t="str">
            <v>îíÛ³É µÛáõç»ï³ÛÇÝ ï³ñí³Ý Ý³Ëáñ¹áÕ µÛáõç»ï³ÛÇÝ ï³ñÇÝ»ñÇ ÁÝÃ³óùáõÙ ³ÏïÇíÇ íñ³ Ï³ï³ñí³Í Í³Ëë»ñÁ (Ñ³½³ñ ¹ñ³Ù)</v>
          </cell>
        </row>
        <row r="84">
          <cell r="A84" t="str">
            <v>öáË³ñÇÝíáÕ ³ÏïÇíÝ»ñÇ ÝÏ³ñ³·ñáõÃÛáõÝÁ</v>
          </cell>
        </row>
        <row r="86">
          <cell r="A86" t="str">
            <v>²½¹»óáõÃÛáõÝÁ Ï³½Ù³Ï»ñåáõÃÛ³Ý Ï³ñáÕáõÃÛáõÝÝ»ñÇ ½³ñ·³óÙ³Ý íñ³, Ù³ëÝ³íáñ³å»ë`</v>
          </cell>
        </row>
        <row r="89">
          <cell r="A89" t="str">
            <v>²ÏïÇíÝ û·ï³·áñÍáÕ Ï³½Ù³Ï»ñåáõÃÛ³Ý ³Ýí³ÝáõÙÁ</v>
          </cell>
        </row>
        <row r="91">
          <cell r="A91" t="str">
            <v xml:space="preserve">Ìñ³·ÇñÁ (Íñ³·ñ»ñÁ), áñÇ (áñáÝó) ßñç³Ý³ÏÝ»ñáõÙ Çñ³Ï³Ý³óíáõÙ ¿ ù³Õ³ù³Ï³ÝáõÃÛ³Ý ÙÇçáó³éáõÙÁ </v>
          </cell>
        </row>
        <row r="93">
          <cell r="A93" t="str">
            <v>ì»ñçÝ³Ï³Ý ³ñ¹ÛáõÝùÇ ÝÏ³ñ³·ñáõÃÛáõÝÁ</v>
          </cell>
        </row>
        <row r="99">
          <cell r="A99" t="str">
            <v>Ìñ³·ñ³ÛÇÝ ¹³ëÇãÁ</v>
          </cell>
        </row>
        <row r="104">
          <cell r="A104" t="str">
            <v>ø³Ý³Ï³Ï³Ý</v>
          </cell>
        </row>
        <row r="105">
          <cell r="A105" t="str">
            <v>ì³×³éùÇó Ï³ÝË³ï»ëíáÕ Ùáõïù»ñÁ (Ñ³½³ñ ¹ñ³Ù)</v>
          </cell>
        </row>
        <row r="106">
          <cell r="A106" t="str">
            <v xml:space="preserve">²ÏïÇíÇ ï³ñÇùÁ </v>
          </cell>
        </row>
        <row r="107">
          <cell r="A107" t="str">
            <v>²ÏïÇíÇ ëÏ½µÝ³Ï³Ý ³ñÅ»ùÁ  (Ñ³½³ñ ¹ñ³Ù)</v>
          </cell>
        </row>
        <row r="108">
          <cell r="A108" t="str">
            <v>ì³×³éùÇ ³ñ¹ÛáõÝùáõÙ Ï³ñáÕáõÃÛáõÝÝ»ñÇ íñ³ ÑÝ³ñ³íáñ ³½¹»óáõÃÛáõÝÁ, Ù³ëÝ³íáñ³å»ë`</v>
          </cell>
        </row>
        <row r="111">
          <cell r="A111" t="str">
            <v>²ÏïÇíÝ û·ï³·áñÍáÕ Ï³½Ù³Ï»ñåáõÃÛ³Ý ³Ýí³ÝáõÙÁ</v>
          </cell>
        </row>
        <row r="121">
          <cell r="A121" t="str">
            <v>Ìñ³·ñ³ÛÇÝ ¹³ëÇãÁ</v>
          </cell>
        </row>
        <row r="126">
          <cell r="A126" t="str">
            <v>ø³Ý³Ï³Ï³Ý</v>
          </cell>
        </row>
        <row r="127">
          <cell r="A127" t="str">
            <v>àñ³Ï³Ï³Ý</v>
          </cell>
        </row>
        <row r="128">
          <cell r="A128" t="str">
            <v>Ä³ÙÏ»ï³ÛÝáõÃÛ³Ý</v>
          </cell>
        </row>
        <row r="129">
          <cell r="A129" t="str">
            <v>Ø³ïáõóíáÕ Í³é³ÛáõÃÛ³Ý íñ³ Ï³ï³ñíáÕ Í³ËëÁ (Ñ³½³ñ ¹ñ³Ù)</v>
          </cell>
        </row>
        <row r="130">
          <cell r="A130" t="str">
            <v>Ìñ³·ÇñÁ (Íñ³·ñ»ñÁ), áñÇ (áñáÝó) ßñç³Ý³ÏÝ»ñáõÙ Çñ³Ï³Ý³óíáõÙ ¿ ù³Õ³ù³Ï³ÝáõÃÛ³Ý ÙÇçáó³éáõÙÁ</v>
          </cell>
        </row>
        <row r="132">
          <cell r="A132" t="str">
            <v>ì»ñçÝ³Ï³Ý ³ñ¹ÛáõÝùÇ ÝÏ³ñ³·ñáõÃÛáõÝÁ</v>
          </cell>
        </row>
        <row r="134">
          <cell r="A134" t="str">
            <v>Ì³é³ÛáõÃÛáõÝ Ù³ïáõóáÕÇ (Ù³ïáõóáÕÝ»ñÇ) ³Ýí³ÝáõÙÁ</v>
          </cell>
        </row>
        <row r="140">
          <cell r="A140" t="str">
            <v>Ìñ³·ñ³ÛÇÝ ¹³ëÇãÁ</v>
          </cell>
        </row>
        <row r="146">
          <cell r="A146" t="str">
            <v>¶áõÙ³ñÁ (Ñ³½³ñ ¹ñ³Ù)</v>
          </cell>
        </row>
        <row r="150">
          <cell r="A150" t="str">
            <v xml:space="preserve">Ìñ³·ÇñÁ (Íñ³·ñ»ñÁ), áñÇ (áñáÝó) ßñç³Ý³ÏÝ»ñáõÙ Çñ³Ï³Ý³óíáõÙ ¿ ù³Õ³ù³Ï³ÝáõÃÛ³Ý ÙÇçáó³éáõÙÁ </v>
          </cell>
        </row>
        <row r="152">
          <cell r="A152" t="str">
            <v>ì»ñçÝ³Ï³Ý ³ñ¹ÛáõÝùÇ ÝÏ³ñ³·ñáõÃÛáõÝÁ</v>
          </cell>
        </row>
        <row r="158">
          <cell r="A158" t="str">
            <v>Ìñ³·ñ³ÛÇÝ ¹³ëÇãÁ</v>
          </cell>
        </row>
        <row r="163">
          <cell r="A163" t="str">
            <v>¶áõÙ³ñÁ (Ñ³½³ñ ¹ñ³Ù)</v>
          </cell>
        </row>
        <row r="164">
          <cell r="A164" t="str">
            <v xml:space="preserve">Ìñ³·ÇñÁ (Íñ³·ñ»ñÁ), áñÇ (áñáÝó) ßñç³Ý³ÏÝ»ñáõÙ Çñ³Ï³Ý³óíáõÙ ¿ ù³Õ³ù³Ï³ÝáõÃÛ³Ý ÙÇçáó³éáõÙÁ </v>
          </cell>
        </row>
        <row r="166">
          <cell r="A166" t="str">
            <v>ì»ñçÝ³Ï³Ý ³ñ¹ÛáõÝùÇ ÝÏ³ñ³·ñáõÃÛáõÝÁ</v>
          </cell>
        </row>
        <row r="172">
          <cell r="A172" t="str">
            <v>Ìñ³·ñ³ÛÇÝ ¹³ëÇãÁ</v>
          </cell>
        </row>
        <row r="178">
          <cell r="A178" t="str">
            <v>Î³½Ù³Ï»ñåáõÃÛáõÝÁ, áñï»Õ Ï³ï³ñíáõÙ ¿ Ý»ñ¹ñáõÙÁ</v>
          </cell>
        </row>
        <row r="183">
          <cell r="A183" t="str">
            <v>Ìñ³·ÇñÁ (Íñ³·ñ»ñÁ), áñÇ (áñáÝó) ßñç³Ý³ÏÝ»ñáõÙ Çñ³Ï³Ý³óíáõÙ ¿ ù³Õ³ù³Ï³ÝáõÃÛ³Ý ÙÇçáó³éáõÙÁ</v>
          </cell>
        </row>
        <row r="185">
          <cell r="A185" t="str">
            <v>ì»ñçÝ³Ï³Ý ³ñ¹ÛáõÝùÇ ÝÏ³ñ³·ñáõÃÛáõÝÁ</v>
          </cell>
        </row>
        <row r="190">
          <cell r="A190" t="str">
            <v>Ìñ³·ñ³ÛÇÝ ¹³ëÇãÁ</v>
          </cell>
        </row>
        <row r="195">
          <cell r="A195" t="str">
            <v>ø³Ý³Ï³Ï³Ý</v>
          </cell>
        </row>
        <row r="196">
          <cell r="A196" t="str">
            <v>îíÛ³É ï³ñí³ å»ï³Ï³Ý µÛáõç»Çó ³ÏïÇíÇ Ó»éù µ»ñÙ³Ý, Ï³éáõóÙ³Ý Ï³Ù ÑÇÙÝ³Ýáñá·Ù³Ý íñ³ Ï³ï³ñíáÕ Í³Ëë»ñÁ (Ñ³½³ñ ¹ñ³Ù)</v>
          </cell>
        </row>
        <row r="197">
          <cell r="A197" t="str">
            <v>²ÏïÇíÇ Í³é³ÛáõÃÛ³Ý Ï³ÝË³ï»ëíáÕ Å³ÙÏ»ïÁ</v>
          </cell>
        </row>
        <row r="198">
          <cell r="A198" t="str">
            <v>²ÏïÇíÇ ÁÝ¹Ñ³Ýáõñ ³ñÅ»ùÁ  (Ñ³½³ñ ¹ñ³Ù)</v>
          </cell>
        </row>
        <row r="199">
          <cell r="A199" t="str">
            <v>îíÛ³É µÛáõç»ï³ÛÇÝ ï³ñí³Ý Ý³Ëáñ¹áÕ µÛáõç»ï³ÛÇÝ ï³ñÇÝ»ñÇ ÁÝÃ³óùáõÙ ³ÏïÇíÇ íñ³ Ï³ï³ñí³Í Í³Ëë»ñÁ (Ñ³½³ñ ¹ñ³Ù)</v>
          </cell>
        </row>
        <row r="200">
          <cell r="A200" t="str">
            <v>²½¹»óáõÃÛáõÝÁ Ï³½Ù³Ï»ñåáõÃÛ³Ý Ï³ñáÕáõÃÛáõÝÝ»ñÇ ½³ñ·³óÙ³Ý íñ³, Ù³ëÝ³íáñ³å»ë`</v>
          </cell>
        </row>
        <row r="203">
          <cell r="A203" t="str">
            <v xml:space="preserve">Ìñ³·ÇñÁ (Íñ³·ñ»ñÁ), áñÇ (áñáÝó) ßñç³Ý³ÏÝ»ñáõÙ Çñ³Ï³Ý³óíáõÙ ¿ ù³Õ³ù³Ï³ÝáõÃÛ³Ý ÙÇçáó³éáõÙÁ </v>
          </cell>
        </row>
        <row r="205">
          <cell r="A205" t="str">
            <v>ì»ñçÝ³Ï³Ý ³ñ¹ÛáõÝùÇ ÝÏ³ñ³·ñáõÃÛáõÝÁ</v>
          </cell>
        </row>
        <row r="210">
          <cell r="A210" t="str">
            <v>Ìñ³·ñ³ÛÇÝ ¹³ëÇãÁ</v>
          </cell>
        </row>
        <row r="215">
          <cell r="A215" t="str">
            <v>ø³Ý³Ï³Ï³Ý</v>
          </cell>
        </row>
        <row r="216">
          <cell r="A216" t="str">
            <v>îíÛ³É ï³ñí³ å»ï³Ï³Ý µÛáõç»Çó ³ÏïÇíÇ Ó»éù µ»ñÙ³Ý, Ï³éáõóÙ³Ý Ï³Ù ÑÇÙÝ³Ýáñá·Ù³Ý íñ³ Ï³ï³ñíáÕ Í³Ëë»ñÁ (Ñ³½³ñ ¹ñ³Ù)</v>
          </cell>
        </row>
        <row r="217">
          <cell r="A217" t="str">
            <v>²ÏïÇíÇ Í³é³ÛáõÃÛ³Ý Ï³ÝË³ï»ëíáÕ Å³ÙÏ»ïÁ</v>
          </cell>
        </row>
        <row r="218">
          <cell r="A218" t="str">
            <v>²ÏïÇíÇ ÁÝ¹Ñ³Ýáõñ ³ñÅ»ùÁ  (Ñ³½³ñ ¹ñ³Ù)</v>
          </cell>
        </row>
        <row r="219">
          <cell r="A219" t="str">
            <v>îíÛ³É µÛáõç»ï³ÛÇÝ ï³ñí³Ý Ý³Ëáñ¹áÕ µÛáõç»ï³ÛÇÝ ï³ñÇÝ»ñÇ ÁÝÃ³óùáõÙ ³ÏïÇíÇ íñ³ Ï³ï³ñí³Í Í³Ëë»ñÁ (Ñ³½³ñ ¹ñ³Ù)</v>
          </cell>
        </row>
        <row r="220">
          <cell r="A220" t="str">
            <v>²½¹»óáõÃÛáõÝÁ Ï³½Ù³Ï»ñåáõÃÛ³Ý Ï³ñáÕáõÃÛáõÝÝ»ñÇ ½³ñ·³óÙ³Ý íñ³, Ù³ëÝ³íáñ³å»ë</v>
          </cell>
        </row>
        <row r="223">
          <cell r="A223" t="str">
            <v xml:space="preserve">Ìñ³·ÇñÁ (Íñ³·ñ»ñÁ), áñÇ (áñáÝó) ßñç³Ý³ÏÝ»ñáõÙ Çñ³Ï³Ý³óíáõÙ ¿ ù³Õ³ù³Ï³ÝáõÃÛ³Ý ÙÇçáó³éáõÙÁ </v>
          </cell>
        </row>
        <row r="225">
          <cell r="A225" t="str">
            <v>ì»ñçÝ³Ï³Ý ³ñ¹ÛáõÝùÇ ÝÏ³ñ³·ñáõÃÛáõÝÁ</v>
          </cell>
        </row>
        <row r="230">
          <cell r="A230" t="str">
            <v>Ìñ³·ñ³ÛÇÝ ¹³ëÇãÁ</v>
          </cell>
        </row>
        <row r="235">
          <cell r="A235" t="str">
            <v>ø³Ý³Ï³Ï³Ý</v>
          </cell>
        </row>
        <row r="236">
          <cell r="A236" t="str">
            <v>îíÛ³É ï³ñí³ å»ï³Ï³Ý µÛáõç»Çó ³ÏïÇíÇ Ó»éù µ»ñÙ³Ý, Ï³éáõóÙ³Ý Ï³Ù ÑÇÙÝ³Ýáñá·Ù³Ý íñ³ Ï³ï³ñíáÕ Í³Ëë»ñÁ (Ñ³½³ñ ¹ñ³Ù)</v>
          </cell>
        </row>
        <row r="237">
          <cell r="A237" t="str">
            <v>²ÏïÇíÇ Í³é³ÛáõÃÛ³Ý Ï³ÝË³ï»ëíáÕ Å³ÙÏ»ïÁ</v>
          </cell>
        </row>
        <row r="238">
          <cell r="A238" t="str">
            <v>²ÏïÇíÇ ÁÝ¹Ñ³Ýáõñ ³ñÅ»ùÁ  (Ñ³½³ñ ¹ñ³Ù)</v>
          </cell>
        </row>
        <row r="239">
          <cell r="A239" t="str">
            <v>îíÛ³É µÛáõç»ï³ÛÇÝ ï³ñí³Ý Ý³Ëáñ¹áÕ µÛáõç»ï³ÛÇÝ ï³ñÇÝ»ñÇ ÁÝÃ³óùáõÙ ³ÏïÇíÇ íñ³ Ï³ï³ñí³Í Í³Ëë»ñÁ (Ñ³½³ñ ¹ñ³Ù)</v>
          </cell>
        </row>
        <row r="240">
          <cell r="A240" t="str">
            <v>²½¹»óáõÃÛáõÝÁ Ï³½Ù³Ï»ñåáõÃÛ³Ý Ï³ñáÕáõÃÛáõÝÝ»ñÇ ½³ñ·³óÙ³Ý íñ³, Ù³ëÝ³íáñ³å»ë</v>
          </cell>
        </row>
        <row r="243">
          <cell r="A243" t="str">
            <v xml:space="preserve">Ìñ³·ÇñÁ (Íñ³·ñ»ñÁ), áñÇ (áñáÝó) ßñç³Ý³ÏÝ»ñáõÙ Çñ³Ï³Ý³óíáõÙ ¿ ù³Õ³ù³Ï³ÝáõÃÛ³Ý ÙÇçáó³éáõÙÁ </v>
          </cell>
        </row>
        <row r="245">
          <cell r="A245" t="str">
            <v>ì»ñçÝ³Ï³Ý ³ñ¹ÛáõÝùÇ ÝÏ³ñ³·ñáõÃÛáõÝÁ</v>
          </cell>
        </row>
        <row r="250">
          <cell r="A250" t="str">
            <v>Ìñ³·ñ³ÛÇÝ ¹³ëÇãÁ</v>
          </cell>
        </row>
        <row r="255">
          <cell r="A255" t="str">
            <v>ø³Ý³Ï³Ï³Ý</v>
          </cell>
        </row>
        <row r="256">
          <cell r="A256" t="str">
            <v>àñ³Ï³Ï³Ý</v>
          </cell>
        </row>
        <row r="257">
          <cell r="A257" t="str">
            <v>îíÛ³É ï³ñí³ å»ï³Ï³Ý µÛáõç»Çó ³ÏïÇíÇ Ó»éù µ»ñÙ³Ý, Ï³éáõóÙ³Ý Ï³Ù ÑÇÙÝ³Ýáñá·Ù³Ý íñ³ Ï³ï³ñíáÕ Í³Ëë»ñÁ (Ñ³½³ñ ¹ñ³Ù)</v>
          </cell>
        </row>
        <row r="258">
          <cell r="A258" t="str">
            <v>²ÏïÇíÇ ÁÝ¹Ñ³Ýáõñ ³ñÅ»ùÁ  (Ñ³½³ñ ¹ñ³Ù)</v>
          </cell>
        </row>
        <row r="259">
          <cell r="A259" t="str">
            <v>îíÛ³É µÛáõç»ï³ÛÇÝ ï³ñí³Ý Ý³Ëáñ¹áÕ µÛáõç»ï³ÛÇÝ ï³ñÇÝ»ñÇ ÁÝÃ³óùáõÙ ³ÏïÇíÇ íñ³ Ï³ï³ñí³Í Í³Ëë»ñÁ (Ñ³½³ñ ¹ñ³Ù)</v>
          </cell>
        </row>
        <row r="260">
          <cell r="A260" t="str">
            <v xml:space="preserve">Ìñ³·ÇñÁ (Íñ³·ñ»ñÁ), áñÇ (áñáÝó) ßñç³Ý³ÏÝ»ñáõÙ Çñ³Ï³Ý³óíáõÙ ¿ ù³Õ³ù³Ï³ÝáõÃÛ³Ý ÙÇçáó³éáõÙÁ </v>
          </cell>
        </row>
        <row r="262">
          <cell r="A262" t="str">
            <v>ì»ñçÝ³Ï³Ý ³ñ¹ÛáõÝùÇ ÝÏ³ñ³·ñáõÃÛáõÝÁ</v>
          </cell>
        </row>
        <row r="267">
          <cell r="A267" t="str">
            <v>Ìñ³·ñ³ÛÇÝ ¹³ëÇãÁ</v>
          </cell>
        </row>
        <row r="272">
          <cell r="A272" t="str">
            <v>ø³Ý³Ï³Ï³Ý</v>
          </cell>
        </row>
        <row r="273">
          <cell r="A273" t="str">
            <v>ì³×³éùÇó Ï³ÝË³ï»ëíáÕ Ùáõïù»ñÁ (Ñ³½³ñ ¹ñ³Ù)</v>
          </cell>
        </row>
        <row r="274">
          <cell r="A274" t="str">
            <v>²ÏïÇíÇ ï³ñÇùÁ</v>
          </cell>
        </row>
        <row r="275">
          <cell r="A275" t="str">
            <v>²ÏïÇíÇ ëÏ½µÝ³Ï³Ý ³ñÅ»ùÁ  (Ñ³½³ñ ¹ñ³Ù)</v>
          </cell>
        </row>
        <row r="279">
          <cell r="A279" t="str">
            <v>Ìñ³·ñ³ÛÇÝ ¹³ëÇãÁ</v>
          </cell>
        </row>
        <row r="284">
          <cell r="A284" t="str">
            <v>¶áõÙ³ñÁ (Ñ³½³ñ ¹ñ³Ù)</v>
          </cell>
        </row>
        <row r="287">
          <cell r="A287" t="str">
            <v xml:space="preserve">Ìñ³·ÇñÁ (Íñ³·ñ»ñÁ), áñÇ (áñáÝó) ßñç³Ý³ÏÝ»ñáõÙ Çñ³Ï³Ý³óíáõÙ ¿ ù³Õ³ù³Ï³ÝáõÃÛ³Ý ÙÇçáó³éáõÙÁ </v>
          </cell>
        </row>
        <row r="289">
          <cell r="A289" t="str">
            <v>ì»ñçÝ³Ï³Ý ³ñ¹ÛáõÝùÇ ÝÏ³ñ³·ñáõÃÛáõÝÁ</v>
          </cell>
        </row>
        <row r="294">
          <cell r="A294" t="str">
            <v>Ìñ³·ñ³ÛÇÝ ¹³ëÇãÁ</v>
          </cell>
        </row>
        <row r="299">
          <cell r="A299" t="str">
            <v>ø³Ý³Ï³Ï³Ý</v>
          </cell>
        </row>
        <row r="300">
          <cell r="A300" t="str">
            <v>¶áõÙ³ñÁ (Ñ³½³ñ ¹ñ³Ù)</v>
          </cell>
        </row>
        <row r="303">
          <cell r="A303" t="str">
            <v xml:space="preserve">Ìñ³·ÇñÁ (Íñ³·ñ»ñÁ), áñÇ (áñáÝó) ßñç³Ý³ÏÝ»ñáõÙ Çñ³Ï³Ý³óíáõÙ ¿ ù³Õ³ù³Ï³ÝáõÃÛ³Ý ÙÇçáó³éáõÙÁ </v>
          </cell>
        </row>
        <row r="305">
          <cell r="A305" t="str">
            <v>ì»ñçÝ³Ï³Ý ³ñ¹ÛáõÝùÇ ÝÏ³ñ³·ñáõÃÛáõÝÁ</v>
          </cell>
        </row>
        <row r="310">
          <cell r="A310" t="str">
            <v>Ìñ³·ñ³ÛÇÝ ¹³ëÇãÁ</v>
          </cell>
        </row>
        <row r="315">
          <cell r="A315" t="str">
            <v>ø³Ý³Ï³Ï³Ý</v>
          </cell>
        </row>
        <row r="316">
          <cell r="A316" t="str">
            <v>àñ³Ï³Ï³Ý</v>
          </cell>
        </row>
        <row r="317">
          <cell r="A317" t="str">
            <v>Ä³ÙÏ»ï³ÛÝáõÃÛáõÝ</v>
          </cell>
        </row>
        <row r="318">
          <cell r="A318" t="str">
            <v>îíÛ³É ï³ñí³ ÁÝÃ³óùáõÙ Ý³Ë³ï»ëíáÕ (ÑÇÙÝ³Ï³Ý ·áõÙ³ñÇ) Ù³ñÙ³Ý/»ï ·ÝÙ³Ý ·áõÙ³ñÁ (Ñ³½³ñ ¹ñ³Ù)</v>
          </cell>
        </row>
        <row r="319">
          <cell r="A319" t="str">
            <v xml:space="preserve">Ìñ³·ÇñÁ (Íñ³·ñ»ñÁ), áñÇ (áñáÝó) ßñç³Ý³ÏÝ»ñáõÙ Çñ³Ï³Ý³óíáõÙ ¿ ù³Õ³ù³Ï³ÝáõÃÛ³Ý ÙÇçáó³éáõÙÁ </v>
          </cell>
        </row>
        <row r="321">
          <cell r="A321" t="str">
            <v>ì»ñçÝ³Ï³Ý ³ñ¹ÛáõÝùÇ ÝÏ³ñ³·ñáõÃÛáõÝÁ</v>
          </cell>
        </row>
        <row r="326">
          <cell r="A326" t="str">
            <v>Ìñ³·ñ³ÛÇÝ ¹³ëÇãÁ</v>
          </cell>
        </row>
        <row r="331">
          <cell r="A331" t="str">
            <v>ø³Ý³Ï³Ï³Ý</v>
          </cell>
        </row>
        <row r="333">
          <cell r="A333" t="str">
            <v>àñ³Ï³Ï³Ý</v>
          </cell>
        </row>
        <row r="334">
          <cell r="A334" t="str">
            <v>Ä³ÙÏ»ï³ÛÝáõÃÛáõÝ</v>
          </cell>
        </row>
        <row r="335">
          <cell r="A335" t="str">
            <v>îíÛ³É ï³ñí³ ÁÝÃ³óùáõÙ Ý³Ë³ï»ëíáÕ (ÑÇÙÝ³Ï³Ý ·áõÙ³ñÇ) Ù³ñÙ³Ý/»ï ·ÝÙ³Ý ·áõÙ³ñÁ (Ñ³½³ñ ¹ñ³Ù)</v>
          </cell>
        </row>
        <row r="336">
          <cell r="A336" t="str">
            <v xml:space="preserve">Ìñ³·ÇñÁ (Íñ³·ñ»ñÁ), áñÇ (áñáÝó) ßñç³Ý³ÏÝ»ñáõÙ Çñ³Ï³Ý³óíáõÙ ¿ ù³Õ³ù³Ï³ÝáõÃÛ³Ý ÙÇçáó³éáõÙÁ </v>
          </cell>
        </row>
        <row r="338">
          <cell r="A338" t="str">
            <v>ì»ñçÝ³Ï³Ý ³ñ¹ÛáõÝùÇ ÝÏ³ñ³·ñáõÃÛáõÝÁ</v>
          </cell>
        </row>
        <row r="343">
          <cell r="A343" t="str">
            <v>Ìñ³·ñ³ÛÇÝ ¹³ëÇãÁ</v>
          </cell>
        </row>
        <row r="348">
          <cell r="A348" t="str">
            <v>¶áõÙ³ñÁ (Ñ³½³ñ ¹ñ³Ù)</v>
          </cell>
        </row>
        <row r="349">
          <cell r="A349" t="str">
            <v>Î³½Ù³Ï»ñåáõÃÛáõÝÁ, áñï»Õ Ï³ï³ñíáõÙ ¿ Ý»ñ¹ñáõÙÁ</v>
          </cell>
        </row>
        <row r="353">
          <cell r="A353" t="str">
            <v>Ìñ³·ÇñÁ (Íñ³·ñ»ñÁ), áñÇ (áñáÝó) ßñç³Ý³ÏÝ»ñáõÙ Çñ³Ï³Ý³óíáõÙ ¿ ù³Õ³ù³Ï³ÝáõÃÛ³Ý ÙÇçáó³éáõÙÁ</v>
          </cell>
        </row>
        <row r="355">
          <cell r="A355" t="str">
            <v>ì»ñçÝ³Ï³Ý ³ñ¹ÛáõÝùÇ ÝÏ³ñ³·ñáõÃÛáõÝÁ</v>
          </cell>
        </row>
        <row r="360">
          <cell r="A360" t="str">
            <v>Ìñ³·ñ³ÛÇÝ ¹³ëÇãÁ</v>
          </cell>
        </row>
        <row r="365">
          <cell r="A365" t="str">
            <v>ø³Ý³Ï³Ï³Ý</v>
          </cell>
        </row>
        <row r="370">
          <cell r="A370" t="str">
            <v>ì³×³éùÇó Ï³ÝË³ï»ëíáÕ Ùáõïù»ñÁ (Ñ³½³ñ ¹ñ³Ù)</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2026 mjcc"/>
      <sheetName val="havelvac 1 dzev 1"/>
      <sheetName val="Հ1 Ձև 2 1082  12003 "/>
      <sheetName val="Հ1 Ձև 2 1015  12001 "/>
      <sheetName val="Հ1 Ձև 2 1098 12002"/>
      <sheetName val="Հ1 Ձև 2 1098 12006"/>
      <sheetName val="Հ1 Ձև 2 1205- 12006"/>
      <sheetName val="Հ1 Ձև 2 1205- 12008"/>
      <sheetName val="Հ1 Ձև 2 1205- 12026"/>
      <sheetName val="Հ1 Ձև 2 1153-11001"/>
      <sheetName val="Հ1Ձև 2 1153-11002"/>
      <sheetName val="Հ1 Ձև 2 1032-11001 "/>
      <sheetName val="Հ1 Ձև 2 1032-11002"/>
      <sheetName val="Հ1 Ձև 2 1032-11003"/>
      <sheetName val="Հ1 Ձև 2 1032-11004"/>
      <sheetName val="Հ1 Ձև 2 1032-11005"/>
      <sheetName val="Հ1 Ձև 2 1032-32007"/>
      <sheetName val="Հ1 Ձև 2 1141-11001"/>
      <sheetName val="Հ1 Ձև 2 1141-11007"/>
      <sheetName val="Հ1 Ձև 2 1141-11009"/>
      <sheetName val="Հ1 Ձև 2 1141-11010"/>
      <sheetName val="Հ1 Ձև 2 1141-11015"/>
      <sheetName val="Հ1 Ձև 2 1141-11016"/>
      <sheetName val="Հ1 Ձև 2 1141-11018"/>
      <sheetName val="Հ1 Ձև 2 1141-12001"/>
      <sheetName val="Հ1 Ձև 2 1141-12003"/>
      <sheetName val="Հ1 Ձև 2 1141-12004"/>
      <sheetName val="Հ1 Ձև 2 1141-12005"/>
      <sheetName val="Հ1 Ձև 2 1141-12006"/>
      <sheetName val="Հ1 Ձև 2 1141-12007"/>
      <sheetName val="Հ1 Ձև2 1160-11009"/>
      <sheetName val="Հ1 Ձև 2 1160-11012"/>
      <sheetName val="Հ1 Ձև 2 1160-11013"/>
      <sheetName val="Հ1 Ձև 2 1160-12006"/>
      <sheetName val="Հ1 Ձև 2 1160-12001"/>
    </sheetNames>
    <sheetDataSet>
      <sheetData sheetId="0">
        <row r="32">
          <cell r="G32">
            <v>1032</v>
          </cell>
          <cell r="I32" t="str">
            <v>Տարեց և (կամ) հաշմանդամություն ունեցող անձանց խնամքի ծառայությունների տրամադրում  (Խնամքի ծառայություններ 18 տարեկանից բարձր տարիքի անձանց )</v>
          </cell>
        </row>
        <row r="37">
          <cell r="H37" t="str">
            <v xml:space="preserve"> 11005</v>
          </cell>
          <cell r="I37" t="str">
            <v>Անօթևան անձանց կացարանով ապահովման և խնամքի տրամադրման ծառայություններ (Անօթևան մարդկանց համար ժամանակավոր օթևանի տրամադրման ծառայություններ)</v>
          </cell>
          <cell r="M37">
            <v>62772.14</v>
          </cell>
          <cell r="N37">
            <v>70762.399999999994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H32"/>
  <sheetViews>
    <sheetView topLeftCell="I4" workbookViewId="0">
      <selection activeCell="W26" sqref="W26"/>
    </sheetView>
  </sheetViews>
  <sheetFormatPr defaultRowHeight="12.75" x14ac:dyDescent="0.25"/>
  <cols>
    <col min="1" max="1" width="8.140625" style="50" customWidth="1"/>
    <col min="2" max="2" width="28.140625" style="50" customWidth="1"/>
    <col min="3" max="3" width="7.5703125" style="50" customWidth="1"/>
    <col min="4" max="7" width="10.140625" style="49" customWidth="1"/>
    <col min="8" max="9" width="9.7109375" style="49" customWidth="1"/>
    <col min="10" max="10" width="9.140625" style="6"/>
    <col min="11" max="11" width="11.28515625" style="49" bestFit="1" customWidth="1"/>
    <col min="12" max="13" width="11.28515625" style="49" customWidth="1"/>
    <col min="14" max="14" width="12" style="49" customWidth="1"/>
    <col min="15" max="15" width="9.7109375" style="49" customWidth="1"/>
    <col min="16" max="17" width="9.7109375" style="49" hidden="1" customWidth="1"/>
    <col min="18" max="19" width="9.7109375" style="49" customWidth="1"/>
    <col min="20" max="20" width="12.5703125" style="49" customWidth="1"/>
    <col min="21" max="21" width="11.28515625" style="49" bestFit="1" customWidth="1"/>
    <col min="22" max="23" width="11.28515625" style="49" customWidth="1"/>
    <col min="24" max="25" width="9.85546875" style="49" customWidth="1"/>
    <col min="26" max="26" width="10.28515625" style="7" customWidth="1"/>
    <col min="27" max="27" width="9.85546875" style="7" customWidth="1"/>
    <col min="28" max="28" width="10.140625" style="7" customWidth="1"/>
    <col min="29" max="29" width="9.7109375" style="7" customWidth="1"/>
    <col min="30" max="30" width="9.140625" style="7" customWidth="1"/>
    <col min="31" max="31" width="9.85546875" style="7" bestFit="1" customWidth="1"/>
    <col min="32" max="32" width="10.7109375" style="7" customWidth="1"/>
    <col min="33" max="33" width="11.85546875" style="7" customWidth="1"/>
    <col min="34" max="34" width="11" style="7" customWidth="1"/>
    <col min="35" max="16384" width="9.140625" style="7"/>
  </cols>
  <sheetData>
    <row r="1" spans="1:34" x14ac:dyDescent="0.25">
      <c r="A1" s="4"/>
      <c r="B1" s="4"/>
      <c r="C1" s="4"/>
      <c r="D1" s="5"/>
      <c r="E1" s="5"/>
      <c r="F1" s="5"/>
      <c r="G1" s="5"/>
      <c r="H1" s="5"/>
      <c r="I1" s="5"/>
      <c r="K1" s="5"/>
      <c r="L1" s="5"/>
      <c r="M1" s="5"/>
      <c r="N1" s="5"/>
      <c r="O1" s="5"/>
      <c r="P1" s="5"/>
      <c r="Q1" s="5"/>
      <c r="R1" s="5"/>
      <c r="S1" s="5"/>
      <c r="T1" s="5"/>
      <c r="U1" s="5"/>
      <c r="V1" s="5"/>
      <c r="W1" s="5"/>
      <c r="X1" s="5"/>
      <c r="Y1" s="5"/>
    </row>
    <row r="2" spans="1:34" ht="38.25" x14ac:dyDescent="0.25">
      <c r="A2" s="7"/>
      <c r="B2" s="8" t="s">
        <v>60</v>
      </c>
      <c r="C2" s="7"/>
      <c r="D2" s="110" t="s">
        <v>61</v>
      </c>
      <c r="E2" s="110"/>
      <c r="F2" s="110"/>
      <c r="G2" s="110"/>
      <c r="H2" s="111"/>
      <c r="I2" s="111"/>
      <c r="J2" s="111"/>
      <c r="K2" s="111"/>
      <c r="L2" s="9"/>
      <c r="M2" s="9"/>
      <c r="N2" s="9"/>
      <c r="O2" s="9"/>
      <c r="P2" s="9"/>
      <c r="Q2" s="9"/>
      <c r="R2" s="9"/>
      <c r="S2" s="9"/>
      <c r="T2" s="9"/>
      <c r="U2" s="9"/>
      <c r="V2" s="9"/>
      <c r="W2" s="9"/>
      <c r="X2" s="9"/>
      <c r="Y2" s="9"/>
    </row>
    <row r="3" spans="1:34" ht="35.25" customHeight="1" x14ac:dyDescent="0.25">
      <c r="A3" s="7"/>
      <c r="B3" s="10" t="s">
        <v>62</v>
      </c>
      <c r="C3" s="7"/>
      <c r="D3" s="112" t="s">
        <v>63</v>
      </c>
      <c r="E3" s="112"/>
      <c r="F3" s="112"/>
      <c r="G3" s="112"/>
      <c r="H3" s="113"/>
      <c r="I3" s="113"/>
      <c r="J3" s="113"/>
      <c r="K3" s="113"/>
      <c r="L3" s="113"/>
      <c r="M3" s="113"/>
      <c r="N3" s="113"/>
      <c r="O3" s="113"/>
      <c r="P3" s="113"/>
      <c r="Q3" s="113"/>
      <c r="R3" s="113"/>
      <c r="S3" s="113"/>
      <c r="T3" s="113"/>
      <c r="U3" s="113"/>
      <c r="V3" s="113"/>
      <c r="W3" s="113"/>
      <c r="X3" s="113"/>
      <c r="Y3" s="11"/>
    </row>
    <row r="4" spans="1:34" ht="43.5" customHeight="1" thickBot="1" x14ac:dyDescent="0.3">
      <c r="A4" s="7"/>
      <c r="B4" s="114" t="s">
        <v>115</v>
      </c>
      <c r="C4" s="114"/>
      <c r="D4" s="114"/>
      <c r="E4" s="114"/>
      <c r="F4" s="114"/>
      <c r="G4" s="114"/>
      <c r="H4" s="114"/>
      <c r="I4" s="114"/>
      <c r="J4" s="114"/>
      <c r="K4" s="114"/>
      <c r="L4" s="12"/>
      <c r="M4" s="12"/>
      <c r="N4" s="13"/>
      <c r="O4" s="13"/>
      <c r="P4" s="13"/>
      <c r="Q4" s="13"/>
      <c r="R4" s="13"/>
      <c r="S4" s="13"/>
      <c r="T4" s="13"/>
      <c r="U4" s="13"/>
      <c r="V4" s="13"/>
      <c r="W4" s="13"/>
      <c r="X4" s="13"/>
      <c r="Y4" s="13"/>
    </row>
    <row r="5" spans="1:34" s="14" customFormat="1" ht="88.5" customHeight="1" x14ac:dyDescent="0.25">
      <c r="A5" s="115"/>
      <c r="B5" s="117" t="s">
        <v>64</v>
      </c>
      <c r="C5" s="117" t="s">
        <v>65</v>
      </c>
      <c r="D5" s="104" t="s">
        <v>66</v>
      </c>
      <c r="E5" s="104" t="s">
        <v>67</v>
      </c>
      <c r="F5" s="104" t="s">
        <v>68</v>
      </c>
      <c r="G5" s="104" t="s">
        <v>69</v>
      </c>
      <c r="H5" s="102" t="s">
        <v>70</v>
      </c>
      <c r="I5" s="104" t="s">
        <v>71</v>
      </c>
      <c r="J5" s="105" t="s">
        <v>72</v>
      </c>
      <c r="K5" s="104" t="s">
        <v>73</v>
      </c>
      <c r="L5" s="107" t="s">
        <v>74</v>
      </c>
      <c r="M5" s="108"/>
      <c r="N5" s="109"/>
      <c r="O5" s="94" t="s">
        <v>75</v>
      </c>
      <c r="P5" s="91" t="s">
        <v>76</v>
      </c>
      <c r="Q5" s="92"/>
      <c r="R5" s="92"/>
      <c r="S5" s="92"/>
      <c r="T5" s="93"/>
      <c r="U5" s="94" t="s">
        <v>77</v>
      </c>
      <c r="V5" s="96" t="s">
        <v>78</v>
      </c>
      <c r="W5" s="97"/>
      <c r="X5" s="98"/>
      <c r="Y5" s="94" t="s">
        <v>79</v>
      </c>
      <c r="Z5" s="99" t="s">
        <v>80</v>
      </c>
      <c r="AA5" s="100"/>
      <c r="AB5" s="100"/>
      <c r="AC5" s="100"/>
      <c r="AD5" s="100"/>
      <c r="AE5" s="100"/>
      <c r="AF5" s="101"/>
      <c r="AG5" s="83" t="s">
        <v>81</v>
      </c>
      <c r="AH5" s="83" t="s">
        <v>82</v>
      </c>
    </row>
    <row r="6" spans="1:34" ht="79.5" customHeight="1" x14ac:dyDescent="0.25">
      <c r="A6" s="116"/>
      <c r="B6" s="118"/>
      <c r="C6" s="118"/>
      <c r="D6" s="103"/>
      <c r="E6" s="103"/>
      <c r="F6" s="103"/>
      <c r="G6" s="103"/>
      <c r="H6" s="103"/>
      <c r="I6" s="103"/>
      <c r="J6" s="106"/>
      <c r="K6" s="103"/>
      <c r="L6" s="15" t="s">
        <v>83</v>
      </c>
      <c r="M6" s="15" t="s">
        <v>84</v>
      </c>
      <c r="N6" s="16" t="s">
        <v>85</v>
      </c>
      <c r="O6" s="95"/>
      <c r="P6" s="16" t="s">
        <v>83</v>
      </c>
      <c r="Q6" s="16" t="s">
        <v>84</v>
      </c>
      <c r="R6" s="15" t="s">
        <v>83</v>
      </c>
      <c r="S6" s="15" t="s">
        <v>84</v>
      </c>
      <c r="T6" s="16" t="s">
        <v>85</v>
      </c>
      <c r="U6" s="95"/>
      <c r="V6" s="16" t="s">
        <v>83</v>
      </c>
      <c r="W6" s="16" t="s">
        <v>84</v>
      </c>
      <c r="X6" s="16" t="s">
        <v>85</v>
      </c>
      <c r="Y6" s="95"/>
      <c r="Z6" s="17" t="s">
        <v>85</v>
      </c>
      <c r="AA6" s="17" t="s">
        <v>86</v>
      </c>
      <c r="AB6" s="17" t="s">
        <v>87</v>
      </c>
      <c r="AC6" s="17" t="s">
        <v>88</v>
      </c>
      <c r="AD6" s="17" t="s">
        <v>89</v>
      </c>
      <c r="AE6" s="17" t="s">
        <v>90</v>
      </c>
      <c r="AF6" s="17" t="s">
        <v>91</v>
      </c>
      <c r="AG6" s="84"/>
      <c r="AH6" s="84"/>
    </row>
    <row r="7" spans="1:34" x14ac:dyDescent="0.25">
      <c r="A7" s="18" t="s">
        <v>92</v>
      </c>
      <c r="B7" s="8" t="s">
        <v>93</v>
      </c>
      <c r="C7" s="8"/>
      <c r="D7" s="19"/>
      <c r="E7" s="19"/>
      <c r="F7" s="19"/>
      <c r="G7" s="19"/>
      <c r="H7" s="19"/>
      <c r="I7" s="19"/>
      <c r="J7" s="20"/>
      <c r="K7" s="19"/>
      <c r="L7" s="19"/>
      <c r="M7" s="19"/>
      <c r="N7" s="19"/>
      <c r="O7" s="19"/>
      <c r="P7" s="19"/>
      <c r="Q7" s="19"/>
      <c r="R7" s="19"/>
      <c r="S7" s="19"/>
      <c r="T7" s="19"/>
      <c r="U7" s="19"/>
      <c r="V7" s="19"/>
      <c r="W7" s="19"/>
      <c r="X7" s="19"/>
      <c r="Y7" s="19"/>
      <c r="Z7" s="21"/>
      <c r="AA7" s="21"/>
      <c r="AB7" s="21"/>
      <c r="AC7" s="21"/>
      <c r="AD7" s="21"/>
      <c r="AE7" s="21"/>
      <c r="AF7" s="21"/>
      <c r="AG7" s="21"/>
      <c r="AH7" s="21"/>
    </row>
    <row r="8" spans="1:34" ht="15" customHeight="1" x14ac:dyDescent="0.25">
      <c r="A8" s="18"/>
      <c r="B8" s="22" t="s">
        <v>94</v>
      </c>
      <c r="C8" s="22" t="s">
        <v>95</v>
      </c>
      <c r="D8" s="23"/>
      <c r="E8" s="23"/>
      <c r="F8" s="23"/>
      <c r="G8" s="23"/>
      <c r="H8" s="25"/>
      <c r="I8" s="19"/>
      <c r="J8" s="25"/>
      <c r="K8" s="19"/>
      <c r="L8" s="19"/>
      <c r="M8" s="19"/>
      <c r="N8" s="19"/>
      <c r="O8" s="23"/>
      <c r="P8" s="23"/>
      <c r="Q8" s="23"/>
      <c r="R8" s="19"/>
      <c r="S8" s="19"/>
      <c r="T8" s="19"/>
      <c r="U8" s="23"/>
      <c r="V8" s="19"/>
      <c r="W8" s="19"/>
      <c r="X8" s="19"/>
      <c r="Y8" s="23"/>
      <c r="Z8" s="19"/>
      <c r="AA8" s="19"/>
      <c r="AB8" s="19"/>
      <c r="AC8" s="19"/>
      <c r="AD8" s="19"/>
      <c r="AE8" s="19"/>
      <c r="AF8" s="19"/>
      <c r="AG8" s="19"/>
      <c r="AH8" s="19"/>
    </row>
    <row r="9" spans="1:34" ht="26.25" thickBot="1" x14ac:dyDescent="0.3">
      <c r="A9" s="18"/>
      <c r="B9" s="24" t="s">
        <v>127</v>
      </c>
      <c r="C9" s="22" t="s">
        <v>58</v>
      </c>
      <c r="D9" s="23">
        <v>55</v>
      </c>
      <c r="E9" s="23">
        <v>55</v>
      </c>
      <c r="F9" s="23">
        <v>55</v>
      </c>
      <c r="G9" s="23">
        <v>55</v>
      </c>
      <c r="H9" s="25">
        <v>100</v>
      </c>
      <c r="I9" s="23"/>
      <c r="J9" s="25">
        <v>100</v>
      </c>
      <c r="K9" s="19"/>
      <c r="L9" s="19">
        <v>190</v>
      </c>
      <c r="M9" s="19">
        <v>190</v>
      </c>
      <c r="N9" s="19">
        <v>190</v>
      </c>
      <c r="O9" s="23"/>
      <c r="P9" s="23">
        <v>55</v>
      </c>
      <c r="Q9" s="23">
        <v>55</v>
      </c>
      <c r="R9" s="19">
        <v>190</v>
      </c>
      <c r="S9" s="19">
        <v>190</v>
      </c>
      <c r="T9" s="19">
        <v>190</v>
      </c>
      <c r="U9" s="23"/>
      <c r="V9" s="19">
        <v>190</v>
      </c>
      <c r="W9" s="19">
        <v>190</v>
      </c>
      <c r="X9" s="19">
        <v>190</v>
      </c>
      <c r="Y9" s="23"/>
      <c r="Z9" s="19">
        <v>190</v>
      </c>
      <c r="AA9" s="19">
        <v>190</v>
      </c>
      <c r="AB9" s="19">
        <v>190</v>
      </c>
      <c r="AC9" s="19">
        <v>190</v>
      </c>
      <c r="AD9" s="19">
        <v>190</v>
      </c>
      <c r="AE9" s="19">
        <v>190</v>
      </c>
      <c r="AF9" s="19">
        <v>190</v>
      </c>
      <c r="AG9" s="19"/>
      <c r="AH9" s="19">
        <v>190</v>
      </c>
    </row>
    <row r="10" spans="1:34" ht="15" thickTop="1" thickBot="1" x14ac:dyDescent="0.3">
      <c r="A10" s="18"/>
      <c r="B10" s="80" t="s">
        <v>123</v>
      </c>
      <c r="C10" s="22" t="s">
        <v>58</v>
      </c>
      <c r="D10" s="23"/>
      <c r="E10" s="23"/>
      <c r="F10" s="23"/>
      <c r="G10" s="23"/>
      <c r="H10" s="25"/>
      <c r="I10" s="23"/>
      <c r="J10" s="25"/>
      <c r="K10" s="19"/>
      <c r="L10" s="19">
        <v>100</v>
      </c>
      <c r="M10" s="19">
        <v>100</v>
      </c>
      <c r="N10" s="19">
        <v>100</v>
      </c>
      <c r="O10" s="23"/>
      <c r="P10" s="23"/>
      <c r="Q10" s="23"/>
      <c r="R10" s="19">
        <v>100</v>
      </c>
      <c r="S10" s="19">
        <v>100</v>
      </c>
      <c r="T10" s="19">
        <v>100</v>
      </c>
      <c r="U10" s="23"/>
      <c r="V10" s="19">
        <v>100</v>
      </c>
      <c r="W10" s="19">
        <v>100</v>
      </c>
      <c r="X10" s="19">
        <v>100</v>
      </c>
      <c r="Y10" s="23"/>
      <c r="Z10" s="19">
        <v>100</v>
      </c>
      <c r="AA10" s="19">
        <v>100</v>
      </c>
      <c r="AB10" s="19">
        <v>100</v>
      </c>
      <c r="AC10" s="19">
        <v>100</v>
      </c>
      <c r="AD10" s="19">
        <v>100</v>
      </c>
      <c r="AE10" s="19">
        <v>100</v>
      </c>
      <c r="AF10" s="19">
        <v>100</v>
      </c>
      <c r="AG10" s="19"/>
      <c r="AH10" s="19">
        <v>100</v>
      </c>
    </row>
    <row r="11" spans="1:34" ht="15" thickTop="1" thickBot="1" x14ac:dyDescent="0.3">
      <c r="A11" s="18"/>
      <c r="B11" s="80" t="s">
        <v>124</v>
      </c>
      <c r="C11" s="22" t="s">
        <v>58</v>
      </c>
      <c r="D11" s="23"/>
      <c r="E11" s="23"/>
      <c r="F11" s="23"/>
      <c r="G11" s="23"/>
      <c r="H11" s="25"/>
      <c r="I11" s="23"/>
      <c r="J11" s="25"/>
      <c r="K11" s="19"/>
      <c r="L11" s="19">
        <v>50</v>
      </c>
      <c r="M11" s="19">
        <v>50</v>
      </c>
      <c r="N11" s="19">
        <v>50</v>
      </c>
      <c r="O11" s="23"/>
      <c r="P11" s="23"/>
      <c r="Q11" s="23"/>
      <c r="R11" s="19">
        <v>50</v>
      </c>
      <c r="S11" s="19">
        <v>50</v>
      </c>
      <c r="T11" s="19">
        <v>50</v>
      </c>
      <c r="U11" s="23"/>
      <c r="V11" s="19">
        <v>50</v>
      </c>
      <c r="W11" s="19">
        <v>50</v>
      </c>
      <c r="X11" s="19">
        <v>50</v>
      </c>
      <c r="Y11" s="23"/>
      <c r="Z11" s="19">
        <v>50</v>
      </c>
      <c r="AA11" s="19">
        <v>50</v>
      </c>
      <c r="AB11" s="19">
        <v>50</v>
      </c>
      <c r="AC11" s="19">
        <v>50</v>
      </c>
      <c r="AD11" s="19">
        <v>50</v>
      </c>
      <c r="AE11" s="19">
        <v>50</v>
      </c>
      <c r="AF11" s="19">
        <v>50</v>
      </c>
      <c r="AG11" s="19"/>
      <c r="AH11" s="19">
        <v>50</v>
      </c>
    </row>
    <row r="12" spans="1:34" ht="15" thickTop="1" thickBot="1" x14ac:dyDescent="0.3">
      <c r="A12" s="18"/>
      <c r="B12" s="80" t="s">
        <v>125</v>
      </c>
      <c r="C12" s="22" t="s">
        <v>58</v>
      </c>
      <c r="D12" s="23"/>
      <c r="E12" s="23"/>
      <c r="F12" s="23"/>
      <c r="G12" s="23"/>
      <c r="H12" s="25"/>
      <c r="I12" s="23"/>
      <c r="J12" s="25"/>
      <c r="K12" s="19"/>
      <c r="L12" s="19">
        <v>20</v>
      </c>
      <c r="M12" s="19">
        <v>20</v>
      </c>
      <c r="N12" s="19">
        <v>20</v>
      </c>
      <c r="O12" s="23"/>
      <c r="P12" s="23"/>
      <c r="Q12" s="23"/>
      <c r="R12" s="19">
        <v>20</v>
      </c>
      <c r="S12" s="19">
        <v>20</v>
      </c>
      <c r="T12" s="19">
        <v>20</v>
      </c>
      <c r="U12" s="23"/>
      <c r="V12" s="19">
        <v>20</v>
      </c>
      <c r="W12" s="19">
        <v>20</v>
      </c>
      <c r="X12" s="19">
        <v>20</v>
      </c>
      <c r="Y12" s="23"/>
      <c r="Z12" s="19">
        <v>20</v>
      </c>
      <c r="AA12" s="19">
        <v>20</v>
      </c>
      <c r="AB12" s="19">
        <v>20</v>
      </c>
      <c r="AC12" s="19">
        <v>20</v>
      </c>
      <c r="AD12" s="19">
        <v>20</v>
      </c>
      <c r="AE12" s="19">
        <v>20</v>
      </c>
      <c r="AF12" s="19">
        <v>20</v>
      </c>
      <c r="AG12" s="19"/>
      <c r="AH12" s="19">
        <v>20</v>
      </c>
    </row>
    <row r="13" spans="1:34" ht="15" thickTop="1" thickBot="1" x14ac:dyDescent="0.3">
      <c r="A13" s="18"/>
      <c r="B13" s="81" t="s">
        <v>126</v>
      </c>
      <c r="C13" s="22" t="s">
        <v>58</v>
      </c>
      <c r="D13" s="23"/>
      <c r="E13" s="23"/>
      <c r="F13" s="23"/>
      <c r="G13" s="23"/>
      <c r="H13" s="25"/>
      <c r="I13" s="23"/>
      <c r="J13" s="25"/>
      <c r="K13" s="19"/>
      <c r="L13" s="19">
        <v>40</v>
      </c>
      <c r="M13" s="19">
        <v>40</v>
      </c>
      <c r="N13" s="19">
        <v>40</v>
      </c>
      <c r="O13" s="23"/>
      <c r="P13" s="23"/>
      <c r="Q13" s="23"/>
      <c r="R13" s="19">
        <v>40</v>
      </c>
      <c r="S13" s="19">
        <v>40</v>
      </c>
      <c r="T13" s="19">
        <v>40</v>
      </c>
      <c r="U13" s="23"/>
      <c r="V13" s="19">
        <v>40</v>
      </c>
      <c r="W13" s="19">
        <v>40</v>
      </c>
      <c r="X13" s="19">
        <v>40</v>
      </c>
      <c r="Y13" s="23"/>
      <c r="Z13" s="19">
        <v>40</v>
      </c>
      <c r="AA13" s="19">
        <v>40</v>
      </c>
      <c r="AB13" s="19">
        <v>40</v>
      </c>
      <c r="AC13" s="19">
        <v>40</v>
      </c>
      <c r="AD13" s="19">
        <v>40</v>
      </c>
      <c r="AE13" s="19">
        <v>40</v>
      </c>
      <c r="AF13" s="19">
        <v>40</v>
      </c>
      <c r="AG13" s="19"/>
      <c r="AH13" s="19">
        <v>40</v>
      </c>
    </row>
    <row r="14" spans="1:34" ht="24.75" customHeight="1" thickTop="1" x14ac:dyDescent="0.25">
      <c r="A14" s="18"/>
      <c r="B14" s="26" t="s">
        <v>96</v>
      </c>
      <c r="C14" s="27" t="s">
        <v>95</v>
      </c>
      <c r="D14" s="23">
        <f t="shared" ref="D14:G14" si="0">D15</f>
        <v>27</v>
      </c>
      <c r="E14" s="23">
        <f t="shared" si="0"/>
        <v>27</v>
      </c>
      <c r="F14" s="23">
        <f t="shared" si="0"/>
        <v>27</v>
      </c>
      <c r="G14" s="23">
        <f t="shared" si="0"/>
        <v>27</v>
      </c>
      <c r="H14" s="25">
        <v>34</v>
      </c>
      <c r="I14" s="23"/>
      <c r="J14" s="25">
        <v>34</v>
      </c>
      <c r="K14" s="19"/>
      <c r="L14" s="19">
        <v>89.95</v>
      </c>
      <c r="M14" s="19">
        <v>89.95</v>
      </c>
      <c r="N14" s="19">
        <v>89.95</v>
      </c>
      <c r="O14" s="23"/>
      <c r="P14" s="23">
        <f>P15</f>
        <v>27</v>
      </c>
      <c r="Q14" s="23">
        <f t="shared" ref="Q14" si="1">Q15</f>
        <v>27</v>
      </c>
      <c r="R14" s="19">
        <v>89.95</v>
      </c>
      <c r="S14" s="19">
        <v>89.95</v>
      </c>
      <c r="T14" s="19">
        <v>89.95</v>
      </c>
      <c r="U14" s="23"/>
      <c r="V14" s="19">
        <v>89.95</v>
      </c>
      <c r="W14" s="19">
        <v>89.95</v>
      </c>
      <c r="X14" s="19">
        <v>89.95</v>
      </c>
      <c r="Y14" s="23"/>
      <c r="Z14" s="19">
        <v>89.95</v>
      </c>
      <c r="AA14" s="19">
        <v>89.95</v>
      </c>
      <c r="AB14" s="19">
        <v>89.95</v>
      </c>
      <c r="AC14" s="19">
        <v>89.95</v>
      </c>
      <c r="AD14" s="19">
        <v>89.95</v>
      </c>
      <c r="AE14" s="19">
        <v>89.95</v>
      </c>
      <c r="AF14" s="19">
        <v>89.95</v>
      </c>
      <c r="AG14" s="19"/>
      <c r="AH14" s="19">
        <v>89.95</v>
      </c>
    </row>
    <row r="15" spans="1:34" ht="27.75" customHeight="1" x14ac:dyDescent="0.25">
      <c r="A15" s="18"/>
      <c r="B15" s="28" t="s">
        <v>97</v>
      </c>
      <c r="C15" s="27" t="s">
        <v>95</v>
      </c>
      <c r="D15" s="23">
        <v>27</v>
      </c>
      <c r="E15" s="23">
        <v>27</v>
      </c>
      <c r="F15" s="23">
        <v>27</v>
      </c>
      <c r="G15" s="23">
        <v>27</v>
      </c>
      <c r="H15" s="25">
        <v>34</v>
      </c>
      <c r="I15" s="23"/>
      <c r="J15" s="25">
        <v>34</v>
      </c>
      <c r="K15" s="19"/>
      <c r="L15" s="19">
        <v>89.95</v>
      </c>
      <c r="M15" s="19">
        <v>89.95</v>
      </c>
      <c r="N15" s="19">
        <v>89.95</v>
      </c>
      <c r="O15" s="23"/>
      <c r="P15" s="23">
        <v>27</v>
      </c>
      <c r="Q15" s="23">
        <v>27</v>
      </c>
      <c r="R15" s="19">
        <v>89.95</v>
      </c>
      <c r="S15" s="19">
        <v>89.95</v>
      </c>
      <c r="T15" s="19">
        <v>89.95</v>
      </c>
      <c r="U15" s="23"/>
      <c r="V15" s="19">
        <v>89.95</v>
      </c>
      <c r="W15" s="19">
        <v>89.95</v>
      </c>
      <c r="X15" s="19">
        <v>89.95</v>
      </c>
      <c r="Y15" s="23"/>
      <c r="Z15" s="19">
        <v>89.95</v>
      </c>
      <c r="AA15" s="19">
        <v>89.95</v>
      </c>
      <c r="AB15" s="19">
        <v>89.95</v>
      </c>
      <c r="AC15" s="19">
        <v>89.95</v>
      </c>
      <c r="AD15" s="19">
        <v>89.95</v>
      </c>
      <c r="AE15" s="19">
        <v>89.95</v>
      </c>
      <c r="AF15" s="19">
        <v>89.95</v>
      </c>
      <c r="AG15" s="19"/>
      <c r="AH15" s="19">
        <v>89.95</v>
      </c>
    </row>
    <row r="16" spans="1:34" ht="15.75" customHeight="1" x14ac:dyDescent="0.25">
      <c r="A16" s="18">
        <v>0</v>
      </c>
      <c r="B16" s="29" t="s">
        <v>98</v>
      </c>
      <c r="C16" s="22" t="s">
        <v>99</v>
      </c>
      <c r="D16" s="23">
        <f t="shared" ref="D16:G18" si="2">+D17</f>
        <v>27507.200000000001</v>
      </c>
      <c r="E16" s="23">
        <f t="shared" si="2"/>
        <v>60501.06</v>
      </c>
      <c r="F16" s="23">
        <f t="shared" si="2"/>
        <v>24000</v>
      </c>
      <c r="G16" s="23">
        <f t="shared" si="2"/>
        <v>72098.7</v>
      </c>
      <c r="H16" s="25">
        <f>H18+H24</f>
        <v>71632</v>
      </c>
      <c r="I16" s="23"/>
      <c r="J16" s="25">
        <f>J18+J24</f>
        <v>71632</v>
      </c>
      <c r="K16" s="19">
        <f t="shared" ref="K16:T18" si="3">+K17</f>
        <v>0</v>
      </c>
      <c r="L16" s="19">
        <f>N16/2</f>
        <v>91716.3</v>
      </c>
      <c r="M16" s="19">
        <f>N16/2</f>
        <v>91716.3</v>
      </c>
      <c r="N16" s="30">
        <f t="shared" si="3"/>
        <v>183432.6</v>
      </c>
      <c r="O16" s="23"/>
      <c r="P16" s="23">
        <f t="shared" si="3"/>
        <v>56128.800000000003</v>
      </c>
      <c r="Q16" s="23">
        <f t="shared" si="3"/>
        <v>56128.800000000003</v>
      </c>
      <c r="R16" s="19">
        <f>T16/2</f>
        <v>91716.3</v>
      </c>
      <c r="S16" s="19">
        <f>T16/2</f>
        <v>91716.3</v>
      </c>
      <c r="T16" s="30">
        <f t="shared" si="3"/>
        <v>183432.6</v>
      </c>
      <c r="U16" s="23"/>
      <c r="V16" s="19">
        <f>X16/2</f>
        <v>91716.3</v>
      </c>
      <c r="W16" s="19">
        <f>X16/2</f>
        <v>91716.3</v>
      </c>
      <c r="X16" s="30">
        <f t="shared" ref="X16:Z18" si="4">+X17</f>
        <v>183432.6</v>
      </c>
      <c r="Y16" s="23"/>
      <c r="Z16" s="30">
        <f t="shared" si="4"/>
        <v>183432.6</v>
      </c>
      <c r="AA16" s="19">
        <f>Z16/4</f>
        <v>45858.15</v>
      </c>
      <c r="AB16" s="19">
        <f>Z16/4</f>
        <v>45858.15</v>
      </c>
      <c r="AC16" s="19">
        <f>Z16/2</f>
        <v>91716.3</v>
      </c>
      <c r="AD16" s="19">
        <f t="shared" ref="AD16:AF18" si="5">AD17</f>
        <v>28064.400000000001</v>
      </c>
      <c r="AE16" s="19">
        <f t="shared" si="5"/>
        <v>84193.200000000012</v>
      </c>
      <c r="AF16" s="19">
        <f t="shared" si="5"/>
        <v>28064.400000000001</v>
      </c>
      <c r="AG16" s="19"/>
      <c r="AH16" s="30">
        <f t="shared" ref="AH16:AH18" si="6">+AH17</f>
        <v>183432.6</v>
      </c>
    </row>
    <row r="17" spans="1:34" ht="17.25" customHeight="1" x14ac:dyDescent="0.25">
      <c r="A17" s="18">
        <v>0</v>
      </c>
      <c r="B17" s="29" t="s">
        <v>100</v>
      </c>
      <c r="C17" s="22" t="s">
        <v>99</v>
      </c>
      <c r="D17" s="23">
        <f t="shared" si="2"/>
        <v>27507.200000000001</v>
      </c>
      <c r="E17" s="23">
        <f>E18+E24</f>
        <v>60501.06</v>
      </c>
      <c r="F17" s="23">
        <f t="shared" si="2"/>
        <v>24000</v>
      </c>
      <c r="G17" s="23">
        <f>G18+G24</f>
        <v>72098.7</v>
      </c>
      <c r="H17" s="25">
        <f>H23+H24</f>
        <v>71632</v>
      </c>
      <c r="I17" s="23"/>
      <c r="J17" s="25">
        <f>J23+J24</f>
        <v>71632</v>
      </c>
      <c r="K17" s="19">
        <f t="shared" si="3"/>
        <v>0</v>
      </c>
      <c r="L17" s="19">
        <f t="shared" ref="L17:L23" si="7">N17/2</f>
        <v>91716.3</v>
      </c>
      <c r="M17" s="19">
        <f t="shared" ref="M17:M23" si="8">N17/2</f>
        <v>91716.3</v>
      </c>
      <c r="N17" s="30">
        <f>N18+N24</f>
        <v>183432.6</v>
      </c>
      <c r="O17" s="23"/>
      <c r="P17" s="23">
        <f t="shared" si="3"/>
        <v>56128.800000000003</v>
      </c>
      <c r="Q17" s="23">
        <f t="shared" si="3"/>
        <v>56128.800000000003</v>
      </c>
      <c r="R17" s="19">
        <f t="shared" ref="R17:R23" si="9">T17/2</f>
        <v>91716.3</v>
      </c>
      <c r="S17" s="19">
        <f t="shared" ref="S17:S23" si="10">T17/2</f>
        <v>91716.3</v>
      </c>
      <c r="T17" s="30">
        <f>T18+T24</f>
        <v>183432.6</v>
      </c>
      <c r="U17" s="23"/>
      <c r="V17" s="19">
        <f t="shared" ref="V17:V23" si="11">X17/2</f>
        <v>91716.3</v>
      </c>
      <c r="W17" s="19">
        <f t="shared" ref="W17:W23" si="12">X17/2</f>
        <v>91716.3</v>
      </c>
      <c r="X17" s="30">
        <f>X18+X24</f>
        <v>183432.6</v>
      </c>
      <c r="Y17" s="23"/>
      <c r="Z17" s="30">
        <f>Z18+Z24</f>
        <v>183432.6</v>
      </c>
      <c r="AA17" s="19">
        <f t="shared" ref="AA17:AA24" si="13">Z17/4</f>
        <v>45858.15</v>
      </c>
      <c r="AB17" s="19">
        <f t="shared" ref="AB17:AB24" si="14">Z17/4</f>
        <v>45858.15</v>
      </c>
      <c r="AC17" s="19">
        <f t="shared" ref="AC17:AC24" si="15">Z17/2</f>
        <v>91716.3</v>
      </c>
      <c r="AD17" s="19">
        <f t="shared" si="5"/>
        <v>28064.400000000001</v>
      </c>
      <c r="AE17" s="19">
        <f t="shared" si="5"/>
        <v>84193.200000000012</v>
      </c>
      <c r="AF17" s="19">
        <f t="shared" si="5"/>
        <v>28064.400000000001</v>
      </c>
      <c r="AG17" s="19"/>
      <c r="AH17" s="30">
        <f>AH18+AH24</f>
        <v>183432.6</v>
      </c>
    </row>
    <row r="18" spans="1:34" ht="19.5" customHeight="1" x14ac:dyDescent="0.25">
      <c r="A18" s="18">
        <v>0</v>
      </c>
      <c r="B18" s="29" t="s">
        <v>101</v>
      </c>
      <c r="C18" s="22" t="s">
        <v>99</v>
      </c>
      <c r="D18" s="23">
        <f t="shared" si="2"/>
        <v>27507.200000000001</v>
      </c>
      <c r="E18" s="23">
        <f t="shared" si="2"/>
        <v>21913.96</v>
      </c>
      <c r="F18" s="23">
        <f t="shared" si="2"/>
        <v>24000</v>
      </c>
      <c r="G18" s="23">
        <f t="shared" si="2"/>
        <v>28280.94</v>
      </c>
      <c r="H18" s="25">
        <f>+H19</f>
        <v>42432</v>
      </c>
      <c r="I18" s="23"/>
      <c r="J18" s="25">
        <f>+J19</f>
        <v>42432</v>
      </c>
      <c r="K18" s="19">
        <f t="shared" si="3"/>
        <v>0</v>
      </c>
      <c r="L18" s="19">
        <f t="shared" si="7"/>
        <v>56128.800000000003</v>
      </c>
      <c r="M18" s="19">
        <f t="shared" si="8"/>
        <v>56128.800000000003</v>
      </c>
      <c r="N18" s="30">
        <f>+N19</f>
        <v>112257.60000000001</v>
      </c>
      <c r="O18" s="23"/>
      <c r="P18" s="23">
        <f t="shared" si="3"/>
        <v>56128.800000000003</v>
      </c>
      <c r="Q18" s="23">
        <f t="shared" si="3"/>
        <v>56128.800000000003</v>
      </c>
      <c r="R18" s="19">
        <f t="shared" si="9"/>
        <v>56128.800000000003</v>
      </c>
      <c r="S18" s="19">
        <f t="shared" si="10"/>
        <v>56128.800000000003</v>
      </c>
      <c r="T18" s="30">
        <f>+T19</f>
        <v>112257.60000000001</v>
      </c>
      <c r="U18" s="23"/>
      <c r="V18" s="19">
        <f t="shared" si="11"/>
        <v>56128.800000000003</v>
      </c>
      <c r="W18" s="19">
        <f t="shared" si="12"/>
        <v>56128.800000000003</v>
      </c>
      <c r="X18" s="30">
        <f>+X19</f>
        <v>112257.60000000001</v>
      </c>
      <c r="Y18" s="23"/>
      <c r="Z18" s="30">
        <f>+Z19</f>
        <v>112257.60000000001</v>
      </c>
      <c r="AA18" s="19">
        <f t="shared" si="13"/>
        <v>28064.400000000001</v>
      </c>
      <c r="AB18" s="19">
        <f t="shared" si="14"/>
        <v>28064.400000000001</v>
      </c>
      <c r="AC18" s="19">
        <f t="shared" si="15"/>
        <v>56128.800000000003</v>
      </c>
      <c r="AD18" s="19">
        <f t="shared" si="5"/>
        <v>28064.400000000001</v>
      </c>
      <c r="AE18" s="19">
        <f t="shared" si="5"/>
        <v>84193.200000000012</v>
      </c>
      <c r="AF18" s="19">
        <f t="shared" si="5"/>
        <v>28064.400000000001</v>
      </c>
      <c r="AG18" s="19"/>
      <c r="AH18" s="30">
        <f>+AH19</f>
        <v>112257.60000000001</v>
      </c>
    </row>
    <row r="19" spans="1:34" ht="29.25" customHeight="1" x14ac:dyDescent="0.25">
      <c r="A19" s="18">
        <v>0</v>
      </c>
      <c r="B19" s="29" t="s">
        <v>102</v>
      </c>
      <c r="C19" s="22" t="s">
        <v>99</v>
      </c>
      <c r="D19" s="23">
        <f t="shared" ref="D19:G19" si="16">+D21</f>
        <v>27507.200000000001</v>
      </c>
      <c r="E19" s="23">
        <f t="shared" si="16"/>
        <v>21913.96</v>
      </c>
      <c r="F19" s="23">
        <f t="shared" si="16"/>
        <v>24000</v>
      </c>
      <c r="G19" s="23">
        <f t="shared" si="16"/>
        <v>28280.94</v>
      </c>
      <c r="H19" s="25">
        <f>+H21</f>
        <v>42432</v>
      </c>
      <c r="I19" s="23"/>
      <c r="J19" s="25">
        <f>+J21</f>
        <v>42432</v>
      </c>
      <c r="K19" s="19">
        <f t="shared" ref="K19" si="17">+K21</f>
        <v>0</v>
      </c>
      <c r="L19" s="19">
        <f t="shared" si="7"/>
        <v>56128.800000000003</v>
      </c>
      <c r="M19" s="19">
        <f t="shared" si="8"/>
        <v>56128.800000000003</v>
      </c>
      <c r="N19" s="30">
        <f>+N21</f>
        <v>112257.60000000001</v>
      </c>
      <c r="O19" s="23"/>
      <c r="P19" s="23">
        <f t="shared" ref="P19:Q19" si="18">+P21</f>
        <v>56128.800000000003</v>
      </c>
      <c r="Q19" s="23">
        <f t="shared" si="18"/>
        <v>56128.800000000003</v>
      </c>
      <c r="R19" s="19">
        <f t="shared" si="9"/>
        <v>56128.800000000003</v>
      </c>
      <c r="S19" s="19">
        <f t="shared" si="10"/>
        <v>56128.800000000003</v>
      </c>
      <c r="T19" s="30">
        <f>+T21</f>
        <v>112257.60000000001</v>
      </c>
      <c r="U19" s="23"/>
      <c r="V19" s="19">
        <f t="shared" si="11"/>
        <v>56128.800000000003</v>
      </c>
      <c r="W19" s="19">
        <f t="shared" si="12"/>
        <v>56128.800000000003</v>
      </c>
      <c r="X19" s="30">
        <f>+X21</f>
        <v>112257.60000000001</v>
      </c>
      <c r="Y19" s="23"/>
      <c r="Z19" s="30">
        <f>+Z21</f>
        <v>112257.60000000001</v>
      </c>
      <c r="AA19" s="19">
        <f t="shared" si="13"/>
        <v>28064.400000000001</v>
      </c>
      <c r="AB19" s="19">
        <f t="shared" si="14"/>
        <v>28064.400000000001</v>
      </c>
      <c r="AC19" s="19">
        <f t="shared" si="15"/>
        <v>56128.800000000003</v>
      </c>
      <c r="AD19" s="19">
        <f>AA19</f>
        <v>28064.400000000001</v>
      </c>
      <c r="AE19" s="19">
        <f>AC19+AD19</f>
        <v>84193.200000000012</v>
      </c>
      <c r="AF19" s="19">
        <f>AA19</f>
        <v>28064.400000000001</v>
      </c>
      <c r="AG19" s="19"/>
      <c r="AH19" s="30">
        <f>+AH21</f>
        <v>112257.60000000001</v>
      </c>
    </row>
    <row r="20" spans="1:34" ht="34.5" customHeight="1" x14ac:dyDescent="0.25">
      <c r="A20" s="18"/>
      <c r="B20" s="31" t="s">
        <v>103</v>
      </c>
      <c r="C20" s="22" t="s">
        <v>99</v>
      </c>
      <c r="D20" s="23">
        <f>D19*1000/12/D14</f>
        <v>84898.765432098764</v>
      </c>
      <c r="E20" s="23">
        <f>E19*1000/12/E14</f>
        <v>67635.679012345674</v>
      </c>
      <c r="F20" s="23">
        <f>F19*1000/12/F14</f>
        <v>74074.074074074073</v>
      </c>
      <c r="G20" s="23">
        <f>G19*1000/12/G14</f>
        <v>87286.851851851854</v>
      </c>
      <c r="H20" s="25">
        <v>104000</v>
      </c>
      <c r="I20" s="23"/>
      <c r="J20" s="25">
        <v>104000</v>
      </c>
      <c r="K20" s="19" t="e">
        <f t="shared" ref="K20" si="19">K19*1000/12/K14</f>
        <v>#DIV/0!</v>
      </c>
      <c r="L20" s="19">
        <f>N20</f>
        <v>104000</v>
      </c>
      <c r="M20" s="19">
        <f>N20</f>
        <v>104000</v>
      </c>
      <c r="N20" s="30">
        <v>104000</v>
      </c>
      <c r="O20" s="23"/>
      <c r="P20" s="23">
        <v>92617</v>
      </c>
      <c r="Q20" s="23">
        <v>92617</v>
      </c>
      <c r="R20" s="19">
        <f>T20</f>
        <v>104000</v>
      </c>
      <c r="S20" s="19">
        <f>T20</f>
        <v>104000</v>
      </c>
      <c r="T20" s="30">
        <v>104000</v>
      </c>
      <c r="U20" s="23"/>
      <c r="V20" s="19">
        <f>X20</f>
        <v>104000</v>
      </c>
      <c r="W20" s="19">
        <f>X20</f>
        <v>104000</v>
      </c>
      <c r="X20" s="30">
        <v>104000</v>
      </c>
      <c r="Y20" s="23"/>
      <c r="Z20" s="30">
        <v>104000</v>
      </c>
      <c r="AA20" s="32">
        <v>104000</v>
      </c>
      <c r="AB20" s="32">
        <v>104000</v>
      </c>
      <c r="AC20" s="32">
        <v>104000</v>
      </c>
      <c r="AD20" s="32">
        <v>104000</v>
      </c>
      <c r="AE20" s="32">
        <v>104000</v>
      </c>
      <c r="AF20" s="32">
        <v>104000</v>
      </c>
      <c r="AG20" s="19"/>
      <c r="AH20" s="30">
        <v>104000</v>
      </c>
    </row>
    <row r="21" spans="1:34" ht="45.75" customHeight="1" x14ac:dyDescent="0.25">
      <c r="A21" s="18">
        <v>4111</v>
      </c>
      <c r="B21" s="29" t="s">
        <v>104</v>
      </c>
      <c r="C21" s="22" t="s">
        <v>99</v>
      </c>
      <c r="D21" s="23">
        <f t="shared" ref="D21:J21" si="20">+D22</f>
        <v>27507.200000000001</v>
      </c>
      <c r="E21" s="23">
        <f t="shared" si="20"/>
        <v>21913.96</v>
      </c>
      <c r="F21" s="23">
        <f t="shared" si="20"/>
        <v>24000</v>
      </c>
      <c r="G21" s="23">
        <f t="shared" si="20"/>
        <v>28280.94</v>
      </c>
      <c r="H21" s="25">
        <f t="shared" si="20"/>
        <v>42432</v>
      </c>
      <c r="I21" s="23"/>
      <c r="J21" s="25">
        <f t="shared" si="20"/>
        <v>42432</v>
      </c>
      <c r="K21" s="19">
        <f t="shared" ref="K21:T21" si="21">+K22</f>
        <v>0</v>
      </c>
      <c r="L21" s="19">
        <f t="shared" si="7"/>
        <v>56128.800000000003</v>
      </c>
      <c r="M21" s="19">
        <f t="shared" si="8"/>
        <v>56128.800000000003</v>
      </c>
      <c r="N21" s="30">
        <f t="shared" si="21"/>
        <v>112257.60000000001</v>
      </c>
      <c r="O21" s="23"/>
      <c r="P21" s="23">
        <f t="shared" si="21"/>
        <v>56128.800000000003</v>
      </c>
      <c r="Q21" s="23">
        <f t="shared" si="21"/>
        <v>56128.800000000003</v>
      </c>
      <c r="R21" s="19">
        <f t="shared" ref="R21:R24" si="22">T21/2</f>
        <v>56128.800000000003</v>
      </c>
      <c r="S21" s="19">
        <f t="shared" ref="S21:S24" si="23">T21/2</f>
        <v>56128.800000000003</v>
      </c>
      <c r="T21" s="30">
        <f t="shared" si="21"/>
        <v>112257.60000000001</v>
      </c>
      <c r="U21" s="23"/>
      <c r="V21" s="19">
        <f t="shared" ref="V21:V24" si="24">X21/2</f>
        <v>56128.800000000003</v>
      </c>
      <c r="W21" s="19">
        <f t="shared" ref="W21:W24" si="25">X21/2</f>
        <v>56128.800000000003</v>
      </c>
      <c r="X21" s="30">
        <f t="shared" ref="X21:Z21" si="26">+X22</f>
        <v>112257.60000000001</v>
      </c>
      <c r="Y21" s="23"/>
      <c r="Z21" s="30">
        <f t="shared" si="26"/>
        <v>112257.60000000001</v>
      </c>
      <c r="AA21" s="19">
        <f t="shared" si="13"/>
        <v>28064.400000000001</v>
      </c>
      <c r="AB21" s="19">
        <f t="shared" si="14"/>
        <v>28064.400000000001</v>
      </c>
      <c r="AC21" s="19">
        <f t="shared" si="15"/>
        <v>56128.800000000003</v>
      </c>
      <c r="AD21" s="19">
        <f t="shared" ref="AD21:AF21" si="27">AD22</f>
        <v>28064.400000000001</v>
      </c>
      <c r="AE21" s="19">
        <f t="shared" si="27"/>
        <v>84193.200000000012</v>
      </c>
      <c r="AF21" s="19">
        <f t="shared" si="27"/>
        <v>28064.400000000001</v>
      </c>
      <c r="AG21" s="19"/>
      <c r="AH21" s="30">
        <f t="shared" ref="AH21" si="28">+AH22</f>
        <v>112257.60000000001</v>
      </c>
    </row>
    <row r="22" spans="1:34" ht="18" customHeight="1" x14ac:dyDescent="0.25">
      <c r="A22" s="18"/>
      <c r="B22" s="33" t="s">
        <v>105</v>
      </c>
      <c r="C22" s="22" t="s">
        <v>99</v>
      </c>
      <c r="D22" s="23">
        <f t="shared" ref="D22:J22" si="29">D23</f>
        <v>27507.200000000001</v>
      </c>
      <c r="E22" s="23">
        <f t="shared" si="29"/>
        <v>21913.96</v>
      </c>
      <c r="F22" s="23">
        <f t="shared" si="29"/>
        <v>24000</v>
      </c>
      <c r="G22" s="23">
        <f t="shared" si="29"/>
        <v>28280.94</v>
      </c>
      <c r="H22" s="25">
        <f t="shared" si="29"/>
        <v>42432</v>
      </c>
      <c r="I22" s="23"/>
      <c r="J22" s="25">
        <f t="shared" si="29"/>
        <v>42432</v>
      </c>
      <c r="K22" s="19">
        <f t="shared" ref="K22:T22" si="30">K23</f>
        <v>0</v>
      </c>
      <c r="L22" s="19">
        <f t="shared" si="7"/>
        <v>56128.800000000003</v>
      </c>
      <c r="M22" s="19">
        <f t="shared" si="8"/>
        <v>56128.800000000003</v>
      </c>
      <c r="N22" s="30">
        <f t="shared" si="30"/>
        <v>112257.60000000001</v>
      </c>
      <c r="O22" s="23"/>
      <c r="P22" s="23">
        <f t="shared" si="30"/>
        <v>56128.800000000003</v>
      </c>
      <c r="Q22" s="23">
        <f t="shared" si="30"/>
        <v>56128.800000000003</v>
      </c>
      <c r="R22" s="19">
        <f t="shared" si="22"/>
        <v>56128.800000000003</v>
      </c>
      <c r="S22" s="19">
        <f t="shared" si="23"/>
        <v>56128.800000000003</v>
      </c>
      <c r="T22" s="30">
        <f t="shared" si="30"/>
        <v>112257.60000000001</v>
      </c>
      <c r="U22" s="23"/>
      <c r="V22" s="19">
        <f t="shared" si="24"/>
        <v>56128.800000000003</v>
      </c>
      <c r="W22" s="19">
        <f t="shared" si="25"/>
        <v>56128.800000000003</v>
      </c>
      <c r="X22" s="30">
        <f t="shared" ref="X22:Z22" si="31">X23</f>
        <v>112257.60000000001</v>
      </c>
      <c r="Y22" s="23"/>
      <c r="Z22" s="30">
        <f t="shared" si="31"/>
        <v>112257.60000000001</v>
      </c>
      <c r="AA22" s="19">
        <f t="shared" si="13"/>
        <v>28064.400000000001</v>
      </c>
      <c r="AB22" s="19">
        <f t="shared" si="14"/>
        <v>28064.400000000001</v>
      </c>
      <c r="AC22" s="19">
        <f t="shared" si="15"/>
        <v>56128.800000000003</v>
      </c>
      <c r="AD22" s="19">
        <f>AA22</f>
        <v>28064.400000000001</v>
      </c>
      <c r="AE22" s="19">
        <f t="shared" ref="AE22:AE24" si="32">AC22+AD22</f>
        <v>84193.200000000012</v>
      </c>
      <c r="AF22" s="19">
        <f>AA22</f>
        <v>28064.400000000001</v>
      </c>
      <c r="AG22" s="19"/>
      <c r="AH22" s="30">
        <f t="shared" ref="AH22" si="33">AH23</f>
        <v>112257.60000000001</v>
      </c>
    </row>
    <row r="23" spans="1:34" ht="42" customHeight="1" x14ac:dyDescent="0.25">
      <c r="A23" s="18"/>
      <c r="B23" s="22" t="s">
        <v>106</v>
      </c>
      <c r="C23" s="22" t="s">
        <v>99</v>
      </c>
      <c r="D23" s="35">
        <v>27507.200000000001</v>
      </c>
      <c r="E23" s="23">
        <v>21913.96</v>
      </c>
      <c r="F23" s="35">
        <v>24000</v>
      </c>
      <c r="G23" s="23">
        <v>28280.94</v>
      </c>
      <c r="H23" s="34">
        <f>H14*104*12</f>
        <v>42432</v>
      </c>
      <c r="I23" s="23"/>
      <c r="J23" s="34">
        <f>J14*104*12</f>
        <v>42432</v>
      </c>
      <c r="K23" s="19"/>
      <c r="L23" s="19">
        <f t="shared" si="7"/>
        <v>56128.800000000003</v>
      </c>
      <c r="M23" s="19">
        <f t="shared" si="8"/>
        <v>56128.800000000003</v>
      </c>
      <c r="N23" s="30">
        <f>N14*N20*12/1000</f>
        <v>112257.60000000001</v>
      </c>
      <c r="O23" s="35"/>
      <c r="P23" s="23">
        <f>T23/2</f>
        <v>56128.800000000003</v>
      </c>
      <c r="Q23" s="23">
        <f>T23/2</f>
        <v>56128.800000000003</v>
      </c>
      <c r="R23" s="19">
        <f t="shared" si="22"/>
        <v>56128.800000000003</v>
      </c>
      <c r="S23" s="19">
        <f t="shared" si="23"/>
        <v>56128.800000000003</v>
      </c>
      <c r="T23" s="30">
        <f>T14*T20*12/1000</f>
        <v>112257.60000000001</v>
      </c>
      <c r="U23" s="35"/>
      <c r="V23" s="19">
        <f t="shared" si="24"/>
        <v>56128.800000000003</v>
      </c>
      <c r="W23" s="19">
        <f t="shared" si="25"/>
        <v>56128.800000000003</v>
      </c>
      <c r="X23" s="30">
        <f>X14*X20*12/1000</f>
        <v>112257.60000000001</v>
      </c>
      <c r="Y23" s="35"/>
      <c r="Z23" s="30">
        <f>Z14*Z20*12/1000</f>
        <v>112257.60000000001</v>
      </c>
      <c r="AA23" s="19">
        <f t="shared" si="13"/>
        <v>28064.400000000001</v>
      </c>
      <c r="AB23" s="19">
        <f t="shared" si="14"/>
        <v>28064.400000000001</v>
      </c>
      <c r="AC23" s="19">
        <f t="shared" si="15"/>
        <v>56128.800000000003</v>
      </c>
      <c r="AD23" s="19">
        <f>AA23</f>
        <v>28064.400000000001</v>
      </c>
      <c r="AE23" s="19">
        <f t="shared" si="32"/>
        <v>84193.200000000012</v>
      </c>
      <c r="AF23" s="19">
        <f>AA23</f>
        <v>28064.400000000001</v>
      </c>
      <c r="AG23" s="19"/>
      <c r="AH23" s="30">
        <f>AH14*AH20*12/1000</f>
        <v>112257.60000000001</v>
      </c>
    </row>
    <row r="24" spans="1:34" ht="13.5" thickBot="1" x14ac:dyDescent="0.3">
      <c r="A24" s="36">
        <v>4267</v>
      </c>
      <c r="B24" s="22" t="s">
        <v>122</v>
      </c>
      <c r="C24" s="37"/>
      <c r="D24" s="40"/>
      <c r="E24" s="40">
        <v>38587.1</v>
      </c>
      <c r="F24" s="40"/>
      <c r="G24" s="40">
        <v>43817.760000000002</v>
      </c>
      <c r="H24" s="39">
        <f>H9*0.8*365</f>
        <v>29200</v>
      </c>
      <c r="I24" s="40"/>
      <c r="J24" s="39">
        <f>J9*0.8*365</f>
        <v>29200</v>
      </c>
      <c r="K24" s="38"/>
      <c r="L24" s="38">
        <f>N24/2</f>
        <v>35587.5</v>
      </c>
      <c r="M24" s="38">
        <f>N24/2</f>
        <v>35587.5</v>
      </c>
      <c r="N24" s="38">
        <f>(365*120*0.8)+(50*1.1*365)+(2*(20*365*1.1))</f>
        <v>71175</v>
      </c>
      <c r="O24" s="40"/>
      <c r="P24" s="40"/>
      <c r="Q24" s="40"/>
      <c r="R24" s="38">
        <f>T24/2</f>
        <v>35587.5</v>
      </c>
      <c r="S24" s="38">
        <f>T24/2</f>
        <v>35587.5</v>
      </c>
      <c r="T24" s="38">
        <f>(365*120*0.8)+(50*1.1*365)+(2*(20*365*1.1))</f>
        <v>71175</v>
      </c>
      <c r="U24" s="40"/>
      <c r="V24" s="38">
        <f>X24/2</f>
        <v>35587.5</v>
      </c>
      <c r="W24" s="38">
        <f>X24/2</f>
        <v>35587.5</v>
      </c>
      <c r="X24" s="38">
        <f>(365*120*0.8)+(50*1.1*365)+(2*(20*365*1.1))</f>
        <v>71175</v>
      </c>
      <c r="Y24" s="40"/>
      <c r="Z24" s="38">
        <f>(365*120*0.8)+(50*1.1*365)+(2*(20*365*1.1))</f>
        <v>71175</v>
      </c>
      <c r="AA24" s="19">
        <f t="shared" si="13"/>
        <v>17793.75</v>
      </c>
      <c r="AB24" s="19">
        <f t="shared" si="14"/>
        <v>17793.75</v>
      </c>
      <c r="AC24" s="19">
        <f t="shared" si="15"/>
        <v>35587.5</v>
      </c>
      <c r="AD24" s="19">
        <f>AA24</f>
        <v>17793.75</v>
      </c>
      <c r="AE24" s="41">
        <f t="shared" si="32"/>
        <v>53381.25</v>
      </c>
      <c r="AF24" s="41">
        <f t="shared" ref="AF24" si="34">Z24-AE24</f>
        <v>17793.75</v>
      </c>
      <c r="AG24" s="37"/>
      <c r="AH24" s="38">
        <f>(365*120*0.8)+(50*1.1*365)+(2*(20*365*1.1))</f>
        <v>71175</v>
      </c>
    </row>
    <row r="25" spans="1:34" ht="19.5" customHeight="1" x14ac:dyDescent="0.3">
      <c r="A25" s="7"/>
      <c r="B25" s="42" t="s">
        <v>107</v>
      </c>
      <c r="C25" s="43"/>
      <c r="D25" s="44"/>
      <c r="E25" s="44"/>
      <c r="F25" s="44"/>
      <c r="G25" s="44"/>
      <c r="H25" s="44"/>
      <c r="I25" s="44"/>
      <c r="K25" s="44"/>
      <c r="L25" s="44"/>
      <c r="M25" s="44"/>
      <c r="N25" s="45"/>
      <c r="O25" s="45"/>
      <c r="P25" s="45"/>
      <c r="Q25" s="45"/>
      <c r="R25" s="45"/>
      <c r="S25" s="45"/>
      <c r="T25" s="45"/>
      <c r="U25" s="45"/>
      <c r="V25" s="45"/>
      <c r="W25" s="45"/>
      <c r="X25" s="45"/>
      <c r="Y25" s="45"/>
      <c r="Z25" s="6"/>
      <c r="AA25" s="6"/>
      <c r="AB25" s="6"/>
      <c r="AC25" s="6"/>
      <c r="AD25" s="6"/>
      <c r="AE25" s="6"/>
      <c r="AF25" s="6"/>
      <c r="AG25" s="6"/>
      <c r="AH25" s="6"/>
    </row>
    <row r="26" spans="1:34" ht="87" customHeight="1" x14ac:dyDescent="0.25">
      <c r="A26" s="7"/>
      <c r="B26" s="85" t="s">
        <v>108</v>
      </c>
      <c r="C26" s="86"/>
      <c r="D26" s="86"/>
      <c r="E26" s="86"/>
      <c r="F26" s="86"/>
      <c r="G26" s="86"/>
      <c r="H26" s="86"/>
      <c r="I26" s="86"/>
      <c r="J26" s="86"/>
      <c r="K26" s="86"/>
      <c r="L26" s="46"/>
      <c r="M26" s="46"/>
      <c r="N26" s="47"/>
      <c r="O26" s="47"/>
      <c r="P26" s="47"/>
      <c r="Q26" s="47"/>
      <c r="R26" s="47"/>
      <c r="S26" s="47"/>
      <c r="T26" s="47"/>
      <c r="U26" s="47"/>
      <c r="V26" s="47"/>
      <c r="W26" s="47"/>
      <c r="X26" s="47"/>
      <c r="Y26" s="47"/>
      <c r="Z26" s="6"/>
      <c r="AA26" s="6"/>
      <c r="AB26" s="6"/>
      <c r="AC26" s="6"/>
      <c r="AD26" s="6"/>
      <c r="AE26" s="6"/>
      <c r="AF26" s="6"/>
      <c r="AG26" s="6"/>
      <c r="AH26" s="6"/>
    </row>
    <row r="27" spans="1:34" ht="91.5" customHeight="1" x14ac:dyDescent="0.25">
      <c r="A27" s="7"/>
      <c r="B27" s="87" t="s">
        <v>109</v>
      </c>
      <c r="C27" s="88"/>
      <c r="D27" s="88"/>
      <c r="E27" s="88"/>
      <c r="F27" s="88"/>
      <c r="G27" s="88"/>
      <c r="H27" s="88"/>
      <c r="I27" s="88"/>
      <c r="J27" s="88"/>
      <c r="K27" s="88"/>
      <c r="L27" s="48"/>
      <c r="M27" s="48"/>
      <c r="N27" s="48"/>
      <c r="O27" s="48"/>
      <c r="P27" s="48"/>
      <c r="Q27" s="48"/>
      <c r="R27" s="48"/>
      <c r="S27" s="48"/>
      <c r="T27" s="48"/>
      <c r="U27" s="48"/>
      <c r="V27" s="48"/>
      <c r="W27" s="48"/>
      <c r="X27" s="48"/>
      <c r="Y27" s="48"/>
    </row>
    <row r="28" spans="1:34" ht="99.75" customHeight="1" x14ac:dyDescent="0.25">
      <c r="A28" s="7"/>
      <c r="B28" s="87" t="s">
        <v>110</v>
      </c>
      <c r="C28" s="88"/>
      <c r="D28" s="88"/>
      <c r="E28" s="88"/>
      <c r="F28" s="88"/>
      <c r="G28" s="88"/>
      <c r="H28" s="88"/>
      <c r="I28" s="88"/>
      <c r="J28" s="88"/>
      <c r="K28" s="88"/>
      <c r="L28" s="48"/>
      <c r="M28" s="48"/>
      <c r="N28" s="48"/>
      <c r="O28" s="48"/>
      <c r="P28" s="48"/>
      <c r="Q28" s="48"/>
      <c r="R28" s="48"/>
      <c r="S28" s="48"/>
      <c r="T28" s="48"/>
      <c r="U28" s="48"/>
      <c r="V28" s="48"/>
      <c r="W28" s="48"/>
      <c r="X28" s="48"/>
      <c r="Y28" s="48"/>
    </row>
    <row r="29" spans="1:34" ht="75" customHeight="1" x14ac:dyDescent="0.25">
      <c r="A29" s="7"/>
      <c r="B29" s="89" t="s">
        <v>111</v>
      </c>
      <c r="C29" s="88"/>
      <c r="D29" s="88"/>
      <c r="E29" s="88"/>
      <c r="F29" s="88"/>
      <c r="G29" s="88"/>
      <c r="H29" s="88"/>
      <c r="I29" s="88"/>
      <c r="J29" s="88"/>
      <c r="K29" s="88"/>
      <c r="L29" s="48"/>
      <c r="M29" s="48"/>
      <c r="N29" s="46"/>
      <c r="O29" s="46"/>
      <c r="P29" s="46"/>
      <c r="Q29" s="46"/>
      <c r="R29" s="46"/>
      <c r="S29" s="46"/>
      <c r="T29" s="46"/>
      <c r="U29" s="46"/>
      <c r="V29" s="46"/>
      <c r="W29" s="46"/>
      <c r="X29" s="46"/>
      <c r="Y29" s="46"/>
    </row>
    <row r="30" spans="1:34" ht="79.5" customHeight="1" x14ac:dyDescent="0.25">
      <c r="A30" s="7"/>
      <c r="B30" s="90" t="s">
        <v>112</v>
      </c>
      <c r="C30" s="88"/>
      <c r="D30" s="88"/>
      <c r="E30" s="88"/>
      <c r="F30" s="88"/>
      <c r="G30" s="88"/>
      <c r="H30" s="88"/>
      <c r="I30" s="88"/>
      <c r="J30" s="88"/>
      <c r="K30" s="88"/>
      <c r="L30" s="48"/>
      <c r="M30" s="48"/>
      <c r="N30" s="48"/>
      <c r="O30" s="48"/>
      <c r="P30" s="48"/>
      <c r="Q30" s="48"/>
      <c r="R30" s="48"/>
      <c r="S30" s="48"/>
      <c r="T30" s="48"/>
      <c r="U30" s="48"/>
      <c r="V30" s="48"/>
      <c r="W30" s="48"/>
      <c r="X30" s="48"/>
      <c r="Y30" s="48"/>
    </row>
    <row r="32" spans="1:34" x14ac:dyDescent="0.25">
      <c r="A32" s="82"/>
      <c r="B32" s="82"/>
      <c r="C32" s="82"/>
      <c r="D32" s="82"/>
      <c r="E32" s="82"/>
      <c r="F32" s="82"/>
      <c r="G32" s="82"/>
      <c r="H32" s="82"/>
      <c r="I32" s="82"/>
      <c r="J32" s="82"/>
      <c r="K32" s="82"/>
      <c r="L32" s="4"/>
      <c r="M32" s="4"/>
    </row>
  </sheetData>
  <mergeCells count="29">
    <mergeCell ref="A5:A6"/>
    <mergeCell ref="B5:B6"/>
    <mergeCell ref="C5:C6"/>
    <mergeCell ref="D5:D6"/>
    <mergeCell ref="E5:E6"/>
    <mergeCell ref="K5:K6"/>
    <mergeCell ref="L5:N5"/>
    <mergeCell ref="O5:O6"/>
    <mergeCell ref="D2:K2"/>
    <mergeCell ref="D3:X3"/>
    <mergeCell ref="B4:K4"/>
    <mergeCell ref="F5:F6"/>
    <mergeCell ref="G5:G6"/>
    <mergeCell ref="A32:K32"/>
    <mergeCell ref="AH5:AH6"/>
    <mergeCell ref="B26:K26"/>
    <mergeCell ref="B27:K27"/>
    <mergeCell ref="B28:K28"/>
    <mergeCell ref="B29:K29"/>
    <mergeCell ref="B30:K30"/>
    <mergeCell ref="P5:T5"/>
    <mergeCell ref="U5:U6"/>
    <mergeCell ref="V5:X5"/>
    <mergeCell ref="Y5:Y6"/>
    <mergeCell ref="Z5:AF5"/>
    <mergeCell ref="AG5:AG6"/>
    <mergeCell ref="H5:H6"/>
    <mergeCell ref="I5:I6"/>
    <mergeCell ref="J5:J6"/>
  </mergeCells>
  <pageMargins left="0.16" right="0.17" top="0.26" bottom="0.16" header="0.16" footer="0.22"/>
  <pageSetup scale="75"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tabColor rgb="FF00B050"/>
  </sheetPr>
  <dimension ref="A1:W42"/>
  <sheetViews>
    <sheetView tabSelected="1" topLeftCell="D22" zoomScaleNormal="100" workbookViewId="0">
      <selection activeCell="J21" sqref="J21"/>
    </sheetView>
  </sheetViews>
  <sheetFormatPr defaultColWidth="9.140625" defaultRowHeight="15" x14ac:dyDescent="0.25"/>
  <cols>
    <col min="1" max="1" width="6" style="52" customWidth="1"/>
    <col min="2" max="2" width="33.140625" style="52" customWidth="1"/>
    <col min="3" max="3" width="36" style="52" customWidth="1"/>
    <col min="4" max="4" width="31.5703125" style="52" customWidth="1"/>
    <col min="5" max="5" width="40.28515625" style="52" customWidth="1"/>
    <col min="6" max="6" width="28.42578125" style="52" customWidth="1"/>
    <col min="7" max="7" width="22.28515625" style="52" customWidth="1"/>
    <col min="8" max="9" width="10.42578125" style="52" customWidth="1"/>
    <col min="10" max="10" width="16.42578125" style="52" customWidth="1"/>
    <col min="11" max="11" width="18.28515625" style="52" bestFit="1" customWidth="1"/>
    <col min="12" max="13" width="10" style="52" customWidth="1"/>
    <col min="14" max="14" width="9.5703125" style="52" customWidth="1"/>
    <col min="15" max="15" width="8.140625" style="52" customWidth="1"/>
    <col min="16" max="16" width="8" style="52" customWidth="1"/>
    <col min="17" max="20" width="9.140625" style="52"/>
    <col min="21" max="23" width="9.140625" style="52" hidden="1" customWidth="1"/>
    <col min="24" max="16384" width="9.140625" style="52"/>
  </cols>
  <sheetData>
    <row r="1" spans="1:23" ht="15.75" x14ac:dyDescent="0.25">
      <c r="A1" s="51" t="s">
        <v>28</v>
      </c>
      <c r="C1" s="51"/>
      <c r="D1" s="51"/>
      <c r="E1" s="51"/>
      <c r="F1" s="51"/>
      <c r="G1" s="51"/>
      <c r="H1" s="51"/>
      <c r="I1" s="51"/>
      <c r="J1" s="51"/>
      <c r="U1" s="53" t="s">
        <v>9</v>
      </c>
      <c r="V1" s="53" t="s">
        <v>10</v>
      </c>
      <c r="W1" s="53" t="s">
        <v>11</v>
      </c>
    </row>
    <row r="2" spans="1:23" x14ac:dyDescent="0.25">
      <c r="A2" s="54"/>
      <c r="C2" s="54"/>
      <c r="D2" s="54"/>
      <c r="E2" s="54"/>
      <c r="F2" s="54"/>
      <c r="G2" s="54"/>
      <c r="H2" s="54"/>
      <c r="I2" s="54"/>
      <c r="J2" s="54"/>
      <c r="U2" s="53" t="s">
        <v>12</v>
      </c>
      <c r="V2" s="53" t="s">
        <v>13</v>
      </c>
      <c r="W2" s="53"/>
    </row>
    <row r="3" spans="1:23" ht="15.75" customHeight="1" x14ac:dyDescent="0.25">
      <c r="A3" s="55" t="s">
        <v>14</v>
      </c>
      <c r="C3" s="56"/>
      <c r="D3" s="56"/>
      <c r="E3" s="56"/>
      <c r="F3" s="56"/>
      <c r="G3" s="54"/>
      <c r="H3" s="54"/>
      <c r="I3" s="54"/>
      <c r="J3" s="54"/>
      <c r="U3" s="53" t="s">
        <v>15</v>
      </c>
      <c r="V3" s="53" t="s">
        <v>16</v>
      </c>
      <c r="W3" s="53"/>
    </row>
    <row r="4" spans="1:23" ht="15.75" customHeight="1" x14ac:dyDescent="0.3">
      <c r="B4" s="57"/>
      <c r="C4" s="57"/>
      <c r="D4" s="57"/>
      <c r="E4" s="57"/>
      <c r="F4" s="57"/>
      <c r="G4" s="58"/>
      <c r="H4" s="58"/>
      <c r="I4" s="58"/>
      <c r="J4" s="58"/>
      <c r="U4" s="53" t="s">
        <v>17</v>
      </c>
      <c r="V4" s="53"/>
    </row>
    <row r="5" spans="1:23" ht="18.75" customHeight="1" x14ac:dyDescent="0.25">
      <c r="B5" s="59" t="s">
        <v>31</v>
      </c>
      <c r="C5" s="60">
        <f>'[2]2024-2026 mjcc'!G32</f>
        <v>1032</v>
      </c>
      <c r="E5" s="59" t="s">
        <v>35</v>
      </c>
      <c r="F5" s="2" t="s">
        <v>55</v>
      </c>
      <c r="H5" s="58"/>
      <c r="I5" s="58"/>
      <c r="J5" s="58"/>
    </row>
    <row r="6" spans="1:23" ht="67.5" x14ac:dyDescent="0.25">
      <c r="B6" s="59" t="s">
        <v>32</v>
      </c>
      <c r="C6" s="1" t="str">
        <f>'[2]2024-2026 mjcc'!I32</f>
        <v>Տարեց և (կամ) հաշմանդամություն ունեցող անձանց խնամքի ծառայությունների տրամադրում  (Խնամքի ծառայություններ 18 տարեկանից բարձր տարիքի անձանց )</v>
      </c>
      <c r="E6" s="59" t="s">
        <v>36</v>
      </c>
      <c r="F6" s="2" t="s">
        <v>56</v>
      </c>
      <c r="H6" s="58"/>
      <c r="I6" s="58"/>
      <c r="J6" s="58"/>
    </row>
    <row r="7" spans="1:23" ht="18" customHeight="1" x14ac:dyDescent="0.25">
      <c r="B7" s="59" t="s">
        <v>33</v>
      </c>
      <c r="C7" s="60" t="str">
        <f>'[2]2024-2026 mjcc'!H37</f>
        <v xml:space="preserve"> 11005</v>
      </c>
      <c r="H7" s="58"/>
      <c r="I7" s="58"/>
      <c r="J7" s="58"/>
    </row>
    <row r="8" spans="1:23" ht="99.75" customHeight="1" x14ac:dyDescent="0.25">
      <c r="B8" s="59" t="s">
        <v>34</v>
      </c>
      <c r="C8" s="1" t="str">
        <f>'[2]2024-2026 mjcc'!I37</f>
        <v>Անօթևան անձանց կացարանով ապահովման և խնամքի տրամադրման ծառայություններ (Անօթևան մարդկանց համար ժամանակավոր օթևանի տրամադրման ծառայություններ)</v>
      </c>
      <c r="H8" s="58"/>
      <c r="I8" s="58"/>
      <c r="J8" s="58"/>
    </row>
    <row r="9" spans="1:23" ht="17.25" x14ac:dyDescent="0.25">
      <c r="B9" s="54"/>
      <c r="C9" s="54"/>
      <c r="D9" s="54"/>
      <c r="E9" s="54"/>
      <c r="F9" s="58"/>
      <c r="G9" s="58"/>
      <c r="H9" s="58"/>
      <c r="I9" s="58"/>
      <c r="J9" s="58"/>
    </row>
    <row r="10" spans="1:23" ht="15.75" customHeight="1" x14ac:dyDescent="0.25">
      <c r="A10" s="55" t="s">
        <v>18</v>
      </c>
      <c r="C10" s="58"/>
      <c r="D10" s="58"/>
      <c r="E10" s="58"/>
      <c r="F10" s="58"/>
      <c r="G10" s="58"/>
      <c r="H10" s="58"/>
      <c r="I10" s="58"/>
      <c r="J10" s="58"/>
    </row>
    <row r="11" spans="1:23" ht="17.25" x14ac:dyDescent="0.25">
      <c r="B11" s="58"/>
      <c r="C11" s="58"/>
      <c r="D11" s="58"/>
      <c r="E11" s="58"/>
      <c r="F11" s="58"/>
      <c r="G11" s="58"/>
      <c r="H11" s="58"/>
      <c r="I11" s="58"/>
      <c r="J11" s="58"/>
    </row>
    <row r="12" spans="1:23" ht="42" x14ac:dyDescent="0.25">
      <c r="B12" s="61" t="s">
        <v>37</v>
      </c>
      <c r="C12" s="62" t="s">
        <v>38</v>
      </c>
      <c r="D12" s="138" t="s">
        <v>39</v>
      </c>
      <c r="E12" s="138"/>
      <c r="F12" s="62" t="s">
        <v>40</v>
      </c>
      <c r="G12" s="58"/>
      <c r="H12" s="58"/>
      <c r="I12" s="58"/>
      <c r="J12" s="58"/>
    </row>
    <row r="13" spans="1:23" ht="270" x14ac:dyDescent="0.3">
      <c r="B13" s="63" t="s">
        <v>12</v>
      </c>
      <c r="C13" s="77" t="s">
        <v>116</v>
      </c>
      <c r="D13" s="139" t="s">
        <v>117</v>
      </c>
      <c r="E13" s="140"/>
      <c r="F13" s="77" t="s">
        <v>118</v>
      </c>
      <c r="G13" s="58"/>
      <c r="H13" s="58"/>
      <c r="I13" s="58"/>
      <c r="J13" s="57"/>
    </row>
    <row r="14" spans="1:23" ht="17.25" x14ac:dyDescent="0.3">
      <c r="B14" s="64"/>
      <c r="C14" s="64"/>
      <c r="D14" s="64"/>
      <c r="E14" s="64"/>
      <c r="F14" s="58"/>
      <c r="G14" s="58"/>
      <c r="H14" s="58"/>
      <c r="I14" s="58"/>
      <c r="J14" s="57"/>
    </row>
    <row r="15" spans="1:23" ht="17.25" x14ac:dyDescent="0.3">
      <c r="A15" s="55" t="s">
        <v>19</v>
      </c>
      <c r="C15" s="58"/>
      <c r="D15" s="58"/>
      <c r="E15" s="58"/>
      <c r="F15" s="58"/>
      <c r="G15" s="58"/>
      <c r="H15" s="58"/>
      <c r="I15" s="58"/>
      <c r="J15" s="57"/>
    </row>
    <row r="16" spans="1:23" ht="17.25" x14ac:dyDescent="0.3">
      <c r="B16" s="64"/>
      <c r="C16" s="58"/>
      <c r="D16" s="58"/>
      <c r="E16" s="58"/>
      <c r="F16" s="58"/>
      <c r="G16" s="58"/>
      <c r="H16" s="58"/>
      <c r="I16" s="58"/>
      <c r="J16" s="57"/>
    </row>
    <row r="17" spans="1:19" ht="15" customHeight="1" x14ac:dyDescent="0.25">
      <c r="B17" s="138" t="s">
        <v>41</v>
      </c>
      <c r="C17" s="138" t="s">
        <v>42</v>
      </c>
      <c r="D17" s="138" t="s">
        <v>43</v>
      </c>
      <c r="E17" s="138" t="s">
        <v>44</v>
      </c>
      <c r="F17" s="119" t="s">
        <v>45</v>
      </c>
      <c r="G17" s="119"/>
      <c r="H17" s="119"/>
      <c r="I17" s="119"/>
      <c r="J17" s="119"/>
      <c r="K17" s="120" t="s">
        <v>46</v>
      </c>
      <c r="L17" s="121"/>
      <c r="M17" s="121"/>
      <c r="N17" s="121"/>
      <c r="O17" s="121"/>
      <c r="P17" s="121"/>
      <c r="Q17" s="121"/>
      <c r="R17" s="121"/>
      <c r="S17" s="122"/>
    </row>
    <row r="18" spans="1:19" x14ac:dyDescent="0.25">
      <c r="B18" s="138"/>
      <c r="C18" s="138"/>
      <c r="D18" s="138"/>
      <c r="E18" s="138"/>
      <c r="F18" s="73" t="s">
        <v>20</v>
      </c>
      <c r="G18" s="73" t="s">
        <v>21</v>
      </c>
      <c r="H18" s="73" t="s">
        <v>0</v>
      </c>
      <c r="I18" s="73" t="s">
        <v>1</v>
      </c>
      <c r="J18" s="73" t="s">
        <v>3</v>
      </c>
      <c r="K18" s="123"/>
      <c r="L18" s="124"/>
      <c r="M18" s="124"/>
      <c r="N18" s="124"/>
      <c r="O18" s="124"/>
      <c r="P18" s="124"/>
      <c r="Q18" s="124"/>
      <c r="R18" s="124"/>
      <c r="S18" s="125"/>
    </row>
    <row r="19" spans="1:19" ht="144" customHeight="1" x14ac:dyDescent="0.25">
      <c r="B19" s="3" t="s">
        <v>57</v>
      </c>
      <c r="C19" s="3" t="s">
        <v>57</v>
      </c>
      <c r="D19" s="3" t="s">
        <v>113</v>
      </c>
      <c r="E19" s="3" t="s">
        <v>59</v>
      </c>
      <c r="F19" s="3">
        <v>76</v>
      </c>
      <c r="G19" s="3">
        <v>100</v>
      </c>
      <c r="H19" s="3">
        <v>230</v>
      </c>
      <c r="I19" s="3">
        <v>230</v>
      </c>
      <c r="J19" s="3">
        <v>230</v>
      </c>
      <c r="K19" s="126" t="s">
        <v>119</v>
      </c>
      <c r="L19" s="127"/>
      <c r="M19" s="127"/>
      <c r="N19" s="127"/>
      <c r="O19" s="127"/>
      <c r="P19" s="127"/>
      <c r="Q19" s="127"/>
      <c r="R19" s="127"/>
      <c r="S19" s="128"/>
    </row>
    <row r="20" spans="1:19" ht="123" customHeight="1" x14ac:dyDescent="0.25">
      <c r="B20" s="3" t="s">
        <v>120</v>
      </c>
      <c r="C20" s="3" t="s">
        <v>114</v>
      </c>
      <c r="D20" s="3" t="s">
        <v>121</v>
      </c>
      <c r="E20" s="3" t="s">
        <v>59</v>
      </c>
      <c r="F20" s="3">
        <v>62772.14</v>
      </c>
      <c r="G20" s="3">
        <v>70762.399999999994</v>
      </c>
      <c r="H20" s="141">
        <f>' tarec'!N16</f>
        <v>183432.6</v>
      </c>
      <c r="I20" s="141">
        <f>' tarec'!T16</f>
        <v>183432.6</v>
      </c>
      <c r="J20" s="141">
        <f>' tarec'!X16</f>
        <v>183432.6</v>
      </c>
      <c r="K20" s="129"/>
      <c r="L20" s="130"/>
      <c r="M20" s="130"/>
      <c r="N20" s="130"/>
      <c r="O20" s="130"/>
      <c r="P20" s="130"/>
      <c r="Q20" s="130"/>
      <c r="R20" s="130"/>
      <c r="S20" s="131"/>
    </row>
    <row r="21" spans="1:19" ht="17.25" x14ac:dyDescent="0.25">
      <c r="B21" s="58"/>
      <c r="C21" s="58"/>
      <c r="D21" s="58"/>
      <c r="E21" s="58"/>
      <c r="F21" s="58"/>
      <c r="G21" s="58"/>
      <c r="H21" s="58"/>
      <c r="I21" s="58"/>
      <c r="J21" s="58"/>
    </row>
    <row r="22" spans="1:19" ht="15.75" x14ac:dyDescent="0.25">
      <c r="A22" s="65" t="s">
        <v>22</v>
      </c>
      <c r="C22" s="66"/>
      <c r="D22" s="66"/>
      <c r="E22" s="66"/>
      <c r="F22" s="66"/>
      <c r="G22" s="66"/>
      <c r="H22" s="66"/>
      <c r="I22" s="66"/>
      <c r="J22" s="66"/>
    </row>
    <row r="23" spans="1:19" x14ac:dyDescent="0.25">
      <c r="A23" s="67"/>
      <c r="C23" s="68"/>
      <c r="D23" s="68"/>
      <c r="E23" s="68"/>
      <c r="F23" s="68"/>
      <c r="G23" s="68"/>
      <c r="H23" s="68"/>
      <c r="I23" s="68"/>
      <c r="J23" s="68"/>
    </row>
    <row r="24" spans="1:19" x14ac:dyDescent="0.25">
      <c r="A24" s="69" t="s">
        <v>23</v>
      </c>
      <c r="C24" s="70"/>
      <c r="D24" s="70"/>
      <c r="E24" s="66"/>
      <c r="F24" s="66"/>
      <c r="G24" s="66"/>
      <c r="H24" s="66"/>
      <c r="I24" s="66"/>
      <c r="J24" s="66"/>
    </row>
    <row r="25" spans="1:19" x14ac:dyDescent="0.25">
      <c r="B25" s="70"/>
      <c r="C25" s="70"/>
      <c r="D25" s="70"/>
      <c r="E25" s="66"/>
      <c r="F25" s="66"/>
      <c r="G25" s="66"/>
      <c r="H25" s="66"/>
      <c r="I25" s="66"/>
      <c r="J25" s="66"/>
    </row>
    <row r="26" spans="1:19" x14ac:dyDescent="0.25">
      <c r="B26" s="70"/>
      <c r="C26" s="70"/>
      <c r="D26" s="70"/>
      <c r="E26" s="66"/>
      <c r="F26" s="66"/>
      <c r="G26" s="66"/>
      <c r="H26" s="66"/>
      <c r="I26" s="66"/>
      <c r="J26" s="66"/>
    </row>
    <row r="27" spans="1:19" x14ac:dyDescent="0.25">
      <c r="B27" s="70"/>
      <c r="C27" s="70"/>
      <c r="D27" s="70"/>
      <c r="E27" s="66"/>
      <c r="F27" s="66"/>
      <c r="G27" s="66"/>
      <c r="H27" s="66"/>
      <c r="I27" s="66"/>
      <c r="J27" s="66"/>
    </row>
    <row r="28" spans="1:19" x14ac:dyDescent="0.25">
      <c r="B28" s="70"/>
      <c r="C28" s="70"/>
      <c r="D28" s="70"/>
      <c r="E28" s="66"/>
      <c r="F28" s="66"/>
      <c r="G28" s="66"/>
      <c r="H28" s="66"/>
      <c r="I28" s="66"/>
      <c r="J28" s="66"/>
    </row>
    <row r="29" spans="1:19" x14ac:dyDescent="0.25">
      <c r="A29" s="69" t="s">
        <v>24</v>
      </c>
      <c r="E29" s="66"/>
      <c r="F29" s="66"/>
      <c r="G29" s="66"/>
      <c r="H29" s="66"/>
      <c r="I29" s="66"/>
      <c r="J29" s="66"/>
    </row>
    <row r="30" spans="1:19" ht="25.5" customHeight="1" x14ac:dyDescent="0.25">
      <c r="B30" s="132"/>
      <c r="C30" s="133"/>
      <c r="D30" s="133"/>
      <c r="E30" s="134"/>
      <c r="F30" s="66"/>
      <c r="G30" s="66"/>
      <c r="H30" s="66"/>
      <c r="I30" s="66"/>
      <c r="J30" s="66"/>
    </row>
    <row r="31" spans="1:19" ht="17.25" x14ac:dyDescent="0.25">
      <c r="B31" s="58"/>
      <c r="C31" s="58"/>
      <c r="D31" s="58"/>
      <c r="E31" s="66"/>
      <c r="F31" s="66"/>
      <c r="G31" s="66"/>
      <c r="H31" s="66"/>
      <c r="I31" s="66"/>
      <c r="J31" s="66"/>
    </row>
    <row r="32" spans="1:19" x14ac:dyDescent="0.25">
      <c r="A32" s="55" t="s">
        <v>25</v>
      </c>
    </row>
    <row r="34" spans="2:19" ht="43.5" customHeight="1" x14ac:dyDescent="0.25">
      <c r="B34" s="135" t="s">
        <v>47</v>
      </c>
      <c r="C34" s="74" t="s">
        <v>48</v>
      </c>
      <c r="D34" s="74" t="s">
        <v>49</v>
      </c>
      <c r="E34" s="136" t="s">
        <v>50</v>
      </c>
      <c r="F34" s="136"/>
      <c r="G34" s="136"/>
      <c r="H34" s="136" t="s">
        <v>51</v>
      </c>
      <c r="I34" s="136"/>
      <c r="J34" s="136"/>
      <c r="K34" s="136" t="s">
        <v>52</v>
      </c>
      <c r="L34" s="136"/>
      <c r="M34" s="136"/>
      <c r="N34" s="136" t="s">
        <v>53</v>
      </c>
      <c r="O34" s="136"/>
      <c r="P34" s="136"/>
      <c r="Q34" s="137" t="s">
        <v>54</v>
      </c>
      <c r="R34" s="137"/>
      <c r="S34" s="137"/>
    </row>
    <row r="35" spans="2:19" ht="30" customHeight="1" x14ac:dyDescent="0.25">
      <c r="B35" s="135"/>
      <c r="C35" s="74" t="s">
        <v>4</v>
      </c>
      <c r="D35" s="74" t="s">
        <v>5</v>
      </c>
      <c r="E35" s="75" t="s">
        <v>0</v>
      </c>
      <c r="F35" s="75" t="s">
        <v>1</v>
      </c>
      <c r="G35" s="75" t="s">
        <v>3</v>
      </c>
      <c r="H35" s="75" t="s">
        <v>0</v>
      </c>
      <c r="I35" s="75" t="s">
        <v>1</v>
      </c>
      <c r="J35" s="75" t="s">
        <v>3</v>
      </c>
      <c r="K35" s="75" t="s">
        <v>8</v>
      </c>
      <c r="L35" s="75" t="s">
        <v>7</v>
      </c>
      <c r="M35" s="75" t="s">
        <v>6</v>
      </c>
      <c r="N35" s="75" t="s">
        <v>8</v>
      </c>
      <c r="O35" s="75" t="s">
        <v>7</v>
      </c>
      <c r="P35" s="75" t="s">
        <v>6</v>
      </c>
      <c r="Q35" s="76" t="s">
        <v>0</v>
      </c>
      <c r="R35" s="76" t="s">
        <v>1</v>
      </c>
      <c r="S35" s="76" t="s">
        <v>3</v>
      </c>
    </row>
    <row r="36" spans="2:19" x14ac:dyDescent="0.25">
      <c r="B36" s="71"/>
      <c r="C36" s="71"/>
      <c r="D36" s="71"/>
      <c r="E36" s="78"/>
      <c r="F36" s="78"/>
      <c r="G36" s="78"/>
      <c r="H36" s="78"/>
      <c r="I36" s="78"/>
      <c r="J36" s="78"/>
      <c r="K36" s="75">
        <f>C36+E36+H36</f>
        <v>0</v>
      </c>
      <c r="L36" s="75">
        <f>C36+F36+I36</f>
        <v>0</v>
      </c>
      <c r="M36" s="75">
        <f>C36+G36+J36</f>
        <v>0</v>
      </c>
      <c r="N36" s="78"/>
      <c r="O36" s="78"/>
      <c r="P36" s="78"/>
      <c r="Q36" s="76">
        <f>K36+N36</f>
        <v>0</v>
      </c>
      <c r="R36" s="76">
        <f>L36+O36</f>
        <v>0</v>
      </c>
      <c r="S36" s="76">
        <f>M36+P36</f>
        <v>0</v>
      </c>
    </row>
    <row r="37" spans="2:19" x14ac:dyDescent="0.25">
      <c r="B37" s="71"/>
      <c r="C37" s="71"/>
      <c r="D37" s="71"/>
      <c r="E37" s="78"/>
      <c r="F37" s="78"/>
      <c r="G37" s="78"/>
      <c r="H37" s="78"/>
      <c r="I37" s="78"/>
      <c r="J37" s="78"/>
      <c r="K37" s="75">
        <f t="shared" ref="K37:M39" si="0">C37+E37+H37</f>
        <v>0</v>
      </c>
      <c r="L37" s="75">
        <f t="shared" si="0"/>
        <v>0</v>
      </c>
      <c r="M37" s="75">
        <f t="shared" si="0"/>
        <v>0</v>
      </c>
      <c r="N37" s="78"/>
      <c r="O37" s="78"/>
      <c r="P37" s="78"/>
      <c r="Q37" s="76">
        <f t="shared" ref="Q37:S39" si="1">K37+N37</f>
        <v>0</v>
      </c>
      <c r="R37" s="76">
        <f t="shared" si="1"/>
        <v>0</v>
      </c>
      <c r="S37" s="76">
        <f t="shared" si="1"/>
        <v>0</v>
      </c>
    </row>
    <row r="38" spans="2:19" x14ac:dyDescent="0.25">
      <c r="B38" s="71"/>
      <c r="C38" s="71"/>
      <c r="D38" s="71"/>
      <c r="E38" s="78"/>
      <c r="F38" s="78"/>
      <c r="G38" s="78"/>
      <c r="H38" s="78"/>
      <c r="I38" s="78"/>
      <c r="J38" s="78"/>
      <c r="K38" s="75">
        <f t="shared" si="0"/>
        <v>0</v>
      </c>
      <c r="L38" s="75">
        <f t="shared" si="0"/>
        <v>0</v>
      </c>
      <c r="M38" s="75">
        <f t="shared" si="0"/>
        <v>0</v>
      </c>
      <c r="N38" s="78"/>
      <c r="O38" s="78"/>
      <c r="P38" s="78"/>
      <c r="Q38" s="76">
        <f t="shared" si="1"/>
        <v>0</v>
      </c>
      <c r="R38" s="76">
        <f t="shared" si="1"/>
        <v>0</v>
      </c>
      <c r="S38" s="76">
        <f t="shared" si="1"/>
        <v>0</v>
      </c>
    </row>
    <row r="39" spans="2:19" x14ac:dyDescent="0.25">
      <c r="B39" s="71"/>
      <c r="C39" s="71"/>
      <c r="D39" s="71"/>
      <c r="E39" s="78"/>
      <c r="F39" s="78"/>
      <c r="G39" s="78"/>
      <c r="H39" s="78"/>
      <c r="I39" s="78"/>
      <c r="J39" s="78"/>
      <c r="K39" s="75">
        <f t="shared" si="0"/>
        <v>0</v>
      </c>
      <c r="L39" s="75">
        <f t="shared" si="0"/>
        <v>0</v>
      </c>
      <c r="M39" s="75">
        <f t="shared" si="0"/>
        <v>0</v>
      </c>
      <c r="N39" s="78"/>
      <c r="O39" s="78"/>
      <c r="P39" s="78"/>
      <c r="Q39" s="76">
        <f t="shared" si="1"/>
        <v>0</v>
      </c>
      <c r="R39" s="76">
        <f t="shared" si="1"/>
        <v>0</v>
      </c>
      <c r="S39" s="76">
        <f t="shared" si="1"/>
        <v>0</v>
      </c>
    </row>
    <row r="40" spans="2:19" ht="28.5" x14ac:dyDescent="0.25">
      <c r="B40" s="72" t="s">
        <v>30</v>
      </c>
      <c r="C40" s="71">
        <f>'[2]2024-2026 mjcc'!M37</f>
        <v>62772.14</v>
      </c>
      <c r="D40" s="71">
        <f>'[2]2024-2026 mjcc'!N37</f>
        <v>70762.399999999994</v>
      </c>
      <c r="E40" s="75">
        <f>H20-C40</f>
        <v>120660.46</v>
      </c>
      <c r="F40" s="75">
        <f>E40</f>
        <v>120660.46</v>
      </c>
      <c r="G40" s="75">
        <f>E40</f>
        <v>120660.46</v>
      </c>
      <c r="H40" s="75">
        <f t="shared" ref="H40:J40" si="2">SUM(H36:H39)</f>
        <v>0</v>
      </c>
      <c r="I40" s="75">
        <f t="shared" si="2"/>
        <v>0</v>
      </c>
      <c r="J40" s="75">
        <f t="shared" si="2"/>
        <v>0</v>
      </c>
      <c r="K40" s="75">
        <f>E40+H40</f>
        <v>120660.46</v>
      </c>
      <c r="L40" s="75">
        <f>F40+I40</f>
        <v>120660.46</v>
      </c>
      <c r="M40" s="75">
        <f>+G40+J40</f>
        <v>120660.46</v>
      </c>
      <c r="N40" s="74" t="s">
        <v>2</v>
      </c>
      <c r="O40" s="74" t="s">
        <v>2</v>
      </c>
      <c r="P40" s="74" t="s">
        <v>2</v>
      </c>
      <c r="Q40" s="76" t="s">
        <v>2</v>
      </c>
      <c r="R40" s="76" t="s">
        <v>2</v>
      </c>
      <c r="S40" s="76" t="s">
        <v>2</v>
      </c>
    </row>
    <row r="41" spans="2:19" ht="28.5" x14ac:dyDescent="0.25">
      <c r="B41" s="72" t="s">
        <v>26</v>
      </c>
      <c r="E41" s="75" t="s">
        <v>29</v>
      </c>
      <c r="F41" s="75" t="s">
        <v>29</v>
      </c>
      <c r="G41" s="75" t="s">
        <v>29</v>
      </c>
      <c r="H41" s="75" t="s">
        <v>29</v>
      </c>
      <c r="I41" s="75" t="s">
        <v>29</v>
      </c>
      <c r="J41" s="75" t="s">
        <v>29</v>
      </c>
      <c r="K41" s="75">
        <f>C40</f>
        <v>62772.14</v>
      </c>
      <c r="L41" s="75">
        <f>C40</f>
        <v>62772.14</v>
      </c>
      <c r="M41" s="75">
        <f>C40</f>
        <v>62772.14</v>
      </c>
      <c r="N41" s="74" t="s">
        <v>2</v>
      </c>
      <c r="O41" s="74" t="s">
        <v>2</v>
      </c>
      <c r="P41" s="74" t="s">
        <v>2</v>
      </c>
      <c r="Q41" s="76" t="s">
        <v>2</v>
      </c>
      <c r="R41" s="76" t="s">
        <v>2</v>
      </c>
      <c r="S41" s="76" t="s">
        <v>2</v>
      </c>
    </row>
    <row r="42" spans="2:19" x14ac:dyDescent="0.25">
      <c r="B42" s="72" t="s">
        <v>27</v>
      </c>
      <c r="C42" s="75">
        <f>SUM(C36:C39)</f>
        <v>0</v>
      </c>
      <c r="D42" s="75">
        <f>SUM(D36:D39)</f>
        <v>0</v>
      </c>
      <c r="E42" s="75">
        <f>E40</f>
        <v>120660.46</v>
      </c>
      <c r="F42" s="75">
        <f t="shared" ref="F42:J42" si="3">F40</f>
        <v>120660.46</v>
      </c>
      <c r="G42" s="75">
        <f t="shared" si="3"/>
        <v>120660.46</v>
      </c>
      <c r="H42" s="75">
        <f t="shared" si="3"/>
        <v>0</v>
      </c>
      <c r="I42" s="75">
        <f t="shared" si="3"/>
        <v>0</v>
      </c>
      <c r="J42" s="75">
        <f t="shared" si="3"/>
        <v>0</v>
      </c>
      <c r="K42" s="74">
        <f>K40+K41</f>
        <v>183432.6</v>
      </c>
      <c r="L42" s="79">
        <f t="shared" ref="L42:M42" si="4">L40+L41</f>
        <v>183432.6</v>
      </c>
      <c r="M42" s="79">
        <f t="shared" si="4"/>
        <v>183432.6</v>
      </c>
      <c r="N42" s="74">
        <f>SUM(N36:N39)</f>
        <v>0</v>
      </c>
      <c r="O42" s="74">
        <f t="shared" ref="O42:P42" si="5">SUM(O36:O39)</f>
        <v>0</v>
      </c>
      <c r="P42" s="74">
        <f t="shared" si="5"/>
        <v>0</v>
      </c>
      <c r="Q42" s="76">
        <f>K42+N42</f>
        <v>183432.6</v>
      </c>
      <c r="R42" s="76">
        <f>L42+O42</f>
        <v>183432.6</v>
      </c>
      <c r="S42" s="76">
        <f>M42+P42</f>
        <v>183432.6</v>
      </c>
    </row>
  </sheetData>
  <mergeCells count="16">
    <mergeCell ref="D12:E12"/>
    <mergeCell ref="D13:E13"/>
    <mergeCell ref="B17:B18"/>
    <mergeCell ref="C17:C18"/>
    <mergeCell ref="D17:D18"/>
    <mergeCell ref="E17:E18"/>
    <mergeCell ref="F17:J17"/>
    <mergeCell ref="K17:S18"/>
    <mergeCell ref="K19:S20"/>
    <mergeCell ref="B30:E30"/>
    <mergeCell ref="B34:B35"/>
    <mergeCell ref="E34:G34"/>
    <mergeCell ref="H34:J34"/>
    <mergeCell ref="K34:M34"/>
    <mergeCell ref="N34:P34"/>
    <mergeCell ref="Q34:S34"/>
  </mergeCells>
  <dataValidations count="4">
    <dataValidation type="custom" allowBlank="1" showInputMessage="1" showErrorMessage="1" sqref="N36:P39">
      <formula1>"-"</formula1>
    </dataValidation>
    <dataValidation type="list" allowBlank="1" showInputMessage="1" showErrorMessage="1" sqref="B13">
      <formula1>$U$2:$U$4</formula1>
    </dataValidation>
    <dataValidation type="list" allowBlank="1" showInputMessage="1" showErrorMessage="1" sqref="D19:D20">
      <formula1>$V$2:$V$3</formula1>
    </dataValidation>
    <dataValidation showInputMessage="1" showErrorMessage="1" sqref="E19:E20"/>
  </dataValidations>
  <hyperlinks>
    <hyperlink ref="C12" location="_ftn1" display="_ftn1"/>
    <hyperlink ref="D12" location="_ftn2" display="_ftn2"/>
    <hyperlink ref="F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85725</xdr:colOff>
                    <xdr:row>26</xdr:row>
                    <xdr:rowOff>0</xdr:rowOff>
                  </from>
                  <to>
                    <xdr:col>2</xdr:col>
                    <xdr:colOff>1171575</xdr:colOff>
                    <xdr:row>27</xdr:row>
                    <xdr:rowOff>28575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85725</xdr:colOff>
                    <xdr:row>23</xdr:row>
                    <xdr:rowOff>171450</xdr:rowOff>
                  </from>
                  <to>
                    <xdr:col>2</xdr:col>
                    <xdr:colOff>1924050</xdr:colOff>
                    <xdr:row>25</xdr:row>
                    <xdr:rowOff>28575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85725</xdr:colOff>
                    <xdr:row>25</xdr:row>
                    <xdr:rowOff>28575</xdr:rowOff>
                  </from>
                  <to>
                    <xdr:col>2</xdr:col>
                    <xdr:colOff>1924050</xdr:colOff>
                    <xdr:row>26</xdr:row>
                    <xdr:rowOff>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95250</xdr:colOff>
                    <xdr:row>27</xdr:row>
                    <xdr:rowOff>9525</xdr:rowOff>
                  </from>
                  <to>
                    <xdr:col>2</xdr:col>
                    <xdr:colOff>571500</xdr:colOff>
                    <xdr:row>28</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 tarec</vt:lpstr>
      <vt:lpstr>Հ1 Ձև 2 1032-11005</vt:lpstr>
      <vt:lpstr>' tarec'!Print_Titles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2023-03-04T13:16:29Z</dcterms:modified>
</cp:coreProperties>
</file>